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11" documentId="8_{B5FEDF2E-345E-430B-98A9-00BB9DD12916}" xr6:coauthVersionLast="47" xr6:coauthVersionMax="47" xr10:uidLastSave="{53C166FE-A148-4C54-A0FA-D6EB4CC3F6F5}"/>
  <bookViews>
    <workbookView xWindow="-120" yWindow="-120" windowWidth="28065" windowHeight="164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<sst xmlns="http://schemas.openxmlformats.org/spreadsheetml/2006/main" count="911" uniqueCount="610">
  <si>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</si>
  <si>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</si>
  <si>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</si>
  <si>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</si>
  <si>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</si>
  <si>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</si>
  <si>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</si>
  <si>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</si>
  <si>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</si>
  <si>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</si>
  <si>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</si>
  <si>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</si>
  <si>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</si>
  <si>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</si>
  <si>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</si>
  <si>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</si>
  <si>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</si>
  <si>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</si>
  <si>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</si>
  <si>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</si>
  <si>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</si>
  <si>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</si>
  <si>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</si>
  <si>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</si>
  <si>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</si>
  <si>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</si>
  <si>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</si>
  <si>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</si>
  <si>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</si>
  <si>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</si>
  <si>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</si>
  <si>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</si>
  <si>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</si>
  <si>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</si>
  <si>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</si>
  <si>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</si>
  <si>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</si>
  <si>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</si>
  <si>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</si>
  <si>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</si>
  <si>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</si>
  <si>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</si>
  <si>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</si>
  <si>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</si>
  <si>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</si>
  <si>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</si>
  <si>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</si>
  <si>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</si>
  <si>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</si>
  <si>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</si>
  <si>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</si>
  <si>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</si>
  <si>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</si>
  <si>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</si>
  <si>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</si>
  <si>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</si>
  <si>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</si>
  <si>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</si>
  <si>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</si>
  <si>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</si>
  <si>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</si>
  <si>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</si>
  <si>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</si>
  <si>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</si>
  <si>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</si>
  <si>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</si>
  <si>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</si>
  <si>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</si>
  <si>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</si>
  <si>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</si>
  <si>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</si>
  <si>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</si>
  <si>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</si>
  <si>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</si>
  <si>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</si>
  <si>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</si>
  <si>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</si>
  <si>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</si>
  <si>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</si>
  <si>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</si>
  <si>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</si>
  <si>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</si>
  <si>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</si>
  <si>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</si>
  <si>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</si>
  <si>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</si>
  <si>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</si>
  <si>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</si>
  <si>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</si>
  <si>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</si>
  <si>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</si>
  <si>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</si>
  <si>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</si>
  <si>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</si>
  <si>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</si>
  <si>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</si>
  <si>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</si>
  <si>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</si>
  <si>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</si>
  <si>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</si>
  <si>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</si>
  <si>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</si>
  <si>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</si>
  <si>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</si>
  <si>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</si>
  <si>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</si>
  <si>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</si>
  <si>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</si>
  <si>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</si>
  <si>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</si>
  <si>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</si>
  <si>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</si>
  <si>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</si>
  <si>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</si>
  <si>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</si>
  <si>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</si>
  <si>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</si>
  <si>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</si>
  <si>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</si>
  <si>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</si>
  <si>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</si>
  <si>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</si>
  <si>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</si>
  <si>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</si>
  <si>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</si>
  <si>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</si>
  <si>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</si>
  <si>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</si>
  <si>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</si>
  <si>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</si>
  <si>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</si>
  <si>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</si>
  <si>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</si>
  <si>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</si>
  <si>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</si>
  <si>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</si>
  <si>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</si>
  <si>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</si>
  <si>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</si>
  <si>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</si>
  <si>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</si>
  <si>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</si>
  <si>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</si>
  <si>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</si>
  <si>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</si>
  <si>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</si>
  <si>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</si>
  <si>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</si>
  <si>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</si>
  <si>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</si>
  <si>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</si>
  <si>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</si>
  <si>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</si>
  <si>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</si>
  <si>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</si>
  <si>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</si>
  <si>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</si>
  <si>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</si>
  <si>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</si>
  <si>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</si>
  <si>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</si>
  <si>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</si>
  <si>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</si>
  <si>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</si>
  <si>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</si>
  <si>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</si>
  <si>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</si>
  <si>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</si>
  <si>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</si>
  <si>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</si>
  <si>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</si>
  <si>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</si>
  <si>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</si>
  <si>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</si>
  <si>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</si>
  <si>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</si>
  <si>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</si>
  <si>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</si>
  <si>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</si>
  <si>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</si>
  <si>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</si>
  <si>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</si>
  <si>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</si>
  <si>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</si>
  <si>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</si>
  <si>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</si>
  <si>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</si>
  <si>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</si>
  <si>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</si>
  <si>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</si>
  <si>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</si>
  <si>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</si>
  <si>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</si>
  <si>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</si>
  <si>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</si>
  <si>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</si>
  <si>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</si>
  <si>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</si>
  <si>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</si>
  <si>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</si>
  <si>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</si>
  <si>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</si>
  <si>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</si>
  <si>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</si>
  <si>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</si>
  <si>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</si>
  <si>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</si>
  <si>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</si>
  <si>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</si>
  <si>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</si>
  <si>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</si>
  <si>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</si>
  <si>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</si>
  <si>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</si>
  <si>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</si>
  <si>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</si>
  <si>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</si>
  <si>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</si>
  <si>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</si>
  <si>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</si>
  <si>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</si>
  <si>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</si>
  <si>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</si>
  <si>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</si>
  <si>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</si>
  <si>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</si>
  <si>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</si>
  <si>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</si>
  <si>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</si>
  <si>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</si>
  <si>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</si>
  <si>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</si>
  <si>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</si>
  <si>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</si>
  <si>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</si>
  <si>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</si>
  <si>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</si>
  <si>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</si>
  <si>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</si>
  <si>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</si>
  <si>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</si>
  <si>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</si>
  <si>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</si>
  <si>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</si>
  <si>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</si>
  <si>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</si>
  <si>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</si>
  <si>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</si>
  <si>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</si>
  <si>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</si>
  <si>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</si>
  <si>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</si>
  <si>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</si>
  <si>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</si>
  <si>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</si>
  <si>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</si>
  <si>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</si>
  <si>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</si>
  <si>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</si>
  <si>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</si>
  <si>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</si>
  <si>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</si>
  <si>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</si>
  <si>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</si>
  <si>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</si>
  <si>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</si>
  <si>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</si>
  <si>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</si>
  <si>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</si>
  <si>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</si>
  <si>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</si>
  <si>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</si>
  <si>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</si>
  <si>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</si>
  <si>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</si>
  <si>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</si>
  <si>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</si>
  <si>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</si>
  <si>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</si>
  <si>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</si>
  <si>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</si>
  <si>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</si>
  <si>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</si>
  <si>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</si>
  <si>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</si>
  <si>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</si>
  <si>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</si>
  <si>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</si>
  <si>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</si>
  <si>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</si>
  <si>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</si>
  <si>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</si>
  <si>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</si>
  <si>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</si>
  <si>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</si>
  <si>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</si>
  <si>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</si>
  <si>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</si>
  <si>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</si>
  <si>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</si>
  <si>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</si>
  <si>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</si>
  <si>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</si>
  <si>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</si>
  <si>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</si>
  <si>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</si>
  <si>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</si>
  <si>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</si>
  <si>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</si>
  <si>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</si>
  <si>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</si>
  <si>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</si>
  <si>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</si>
  <si>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</si>
  <si>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</si>
  <si>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</si>
  <si>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</si>
  <si>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</si>
  <si>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</si>
  <si>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</si>
  <si>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</si>
  <si>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</si>
  <si>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</si>
  <si>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</si>
  <si>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</si>
  <si>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</si>
  <si>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</si>
  <si>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</si>
  <si>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</si>
  <si>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</si>
  <si>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</si>
  <si>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</si>
  <si>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</si>
  <si>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</si>
  <si>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</si>
  <si>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</si>
  <si>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</si>
  <si>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</si>
  <si>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</si>
  <si>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</si>
  <si>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</si>
  <si>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</si>
  <si>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</si>
  <si>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</si>
  <si>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</si>
  <si>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</si>
  <si>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</si>
  <si>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</si>
  <si>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</si>
  <si>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</si>
  <si>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</si>
  <si>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</si>
  <si>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</si>
  <si>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</si>
  <si>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</si>
  <si>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</si>
  <si>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</si>
  <si>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</si>
  <si>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</si>
  <si>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</si>
  <si>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</si>
  <si>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</si>
  <si>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</si>
  <si>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</si>
  <si>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</si>
  <si>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</si>
  <si>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</si>
  <si>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</si>
  <si>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</si>
  <si>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</si>
  <si>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</si>
  <si>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</si>
  <si>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</si>
  <si>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</si>
  <si>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</si>
  <si>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</si>
  <si>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</si>
  <si>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</si>
  <si>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</si>
  <si>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</si>
  <si>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</si>
  <si>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</si>
  <si>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</si>
  <si>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</si>
  <si>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</si>
  <si>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</si>
  <si>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</si>
  <si>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</si>
  <si>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</si>
  <si>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</si>
  <si>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</si>
  <si>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</si>
  <si>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</si>
  <si>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</si>
  <si>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</si>
  <si>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</si>
  <si>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</si>
  <si>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</si>
  <si>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</si>
  <si>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</si>
  <si>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</si>
  <si>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</si>
  <si>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</si>
  <si>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</si>
  <si>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</si>
  <si>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</si>
  <si>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</si>
  <si>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</si>
  <si>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</si>
  <si>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</si>
  <si>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</si>
  <si>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</si>
  <si>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</si>
  <si>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</si>
  <si>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</si>
  <si>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</si>
  <si>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</si>
  <si>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</si>
  <si>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</si>
  <si>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</si>
  <si>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</si>
  <si>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</si>
  <si>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</si>
  <si>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</si>
  <si>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</si>
  <si>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</si>
  <si>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</si>
  <si>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</si>
  <si>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</si>
  <si>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</si>
  <si>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</si>
  <si>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</si>
  <si>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</si>
  <si>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</si>
  <si>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</si>
  <si>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</si>
  <si>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</si>
  <si>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</si>
  <si>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</si>
  <si>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</si>
  <si>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</si>
  <si>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</si>
  <si>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</si>
  <si>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</si>
  <si>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</si>
  <si>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</si>
  <si>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</si>
  <si>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</si>
  <si>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</si>
  <si>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</si>
  <si>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</si>
  <si>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</si>
  <si>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</si>
  <si>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</si>
  <si>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</si>
  <si>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</si>
  <si>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</si>
  <si>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</si>
  <si>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</si>
  <si>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</si>
  <si>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</si>
  <si>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</si>
  <si>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</si>
  <si>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</si>
  <si>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</si>
  <si>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</si>
  <si>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</si>
  <si>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</si>
  <si>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</si>
  <si>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</si>
  <si>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</si>
  <si>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</si>
  <si>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</si>
  <si>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</si>
  <si>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</si>
  <si>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</si>
  <si>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</si>
  <si>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</si>
  <si>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</si>
  <si>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</si>
  <si>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</si>
  <si>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</si>
  <si>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</si>
  <si>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</si>
  <si>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</si>
  <si>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</si>
  <si>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</si>
  <si>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</si>
  <si>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</si>
  <si>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</si>
  <si>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</si>
  <si>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</si>
  <si>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</si>
  <si>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</si>
  <si>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</si>
  <si>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</si>
  <si>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</si>
  <si>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</si>
  <si>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</si>
  <si>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</si>
  <si>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</si>
  <si>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</si>
  <si>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</si>
  <si>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</si>
  <si>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</si>
  <si>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</si>
  <si>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</si>
  <si>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</si>
  <si>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</si>
  <si>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</si>
  <si>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</si>
  <si>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</si>
  <si>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</si>
  <si>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</si>
  <si>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</si>
  <si>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</si>
  <si>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</si>
  <si>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</si>
  <si>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</si>
  <si>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</si>
  <si>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</si>
  <si>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</si>
  <si>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</si>
  <si>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</si>
  <si>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</si>
  <si>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</si>
  <si>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</si>
  <si>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</si>
  <si>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</si>
  <si>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</si>
  <si>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</si>
  <si>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</si>
  <si>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</si>
  <si>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</si>
  <si>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</si>
  <si>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</si>
  <si>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</si>
  <si>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</si>
  <si>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</si>
  <si>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</si>
  <si>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</si>
  <si>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</si>
  <si>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</si>
  <si>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</si>
  <si>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</si>
  <si>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</si>
  <si>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</si>
  <si>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</si>
  <si>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</si>
  <si>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</si>
  <si>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</si>
  <si>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</si>
  <si>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</si>
  <si>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</si>
  <si>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</si>
  <si>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</si>
  <si>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</si>
  <si>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</si>
  <si>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</si>
  <si>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</si>
  <si>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</si>
  <si>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</si>
  <si>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</si>
  <si>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</si>
  <si>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</si>
  <si>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</si>
  <si>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</si>
  <si>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</si>
  <si>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</si>
  <si>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</si>
  <si>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</si>
  <si>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</si>
  <si>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</si>
  <si>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</si>
  <si>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</si>
  <si>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</si>
  <si>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</si>
  <si>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</si>
  <si>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</si>
  <si>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</si>
  <si>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</si>
  <si>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</si>
  <si>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</si>
  <si>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</si>
  <si>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</si>
  <si>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</si>
  <si>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</si>
  <si>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</si>
  <si>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</si>
  <si>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</si>
  <si>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</si>
  <si>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</si>
  <si>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</si>
  <si>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</si>
  <si>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</si>
  <si>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</si>
  <si>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</si>
  <si>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</si>
  <si>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</si>
  <si>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</si>
  <si>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Del 1 de Enero al 30 de Septiembre de 2024</t>
  </si>
  <si>
    <t>Universidad Tecnológica Laja Bajío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</si>
  <si>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</si>
  <si>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</si>
  <si>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</si>
  <si>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</si>
  <si>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</si>
  <si>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</si>
  <si>
    <t>CUENTAS DE ORDEN PRESUPUESTARIO</t>
  </si>
  <si>
    <t>Sin Información a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</si>
</sst>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horizontal="center" vertical="top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3" fontId="2" fillId="0" borderId="0" xfId="3" applyNumberFormat="1" applyFont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4"/>
      <c r="B1" s="165"/>
      <c r="C1" s="115" t="s">
        <v>494</v>
      </c>
      <c r="D1" s="116">
        <v>2024</v>
      </c>
    </row>
    <row r="2" spans="1:4" ht="16.149999999999999" customHeight="1" x14ac:dyDescent="0.2">
      <c r="A2" s="166" t="s">
        <v>493</v>
      </c>
      <c r="B2" s="167"/>
      <c r="C2" s="10" t="s">
        <v>495</v>
      </c>
      <c r="D2" s="117" t="s">
        <v>500</v>
      </c>
    </row>
    <row r="3" spans="1:4" ht="16.149999999999999" customHeight="1" x14ac:dyDescent="0.2">
      <c r="A3" s="168" t="s">
        <v>600</v>
      </c>
      <c r="B3" s="169"/>
      <c r="C3" s="10" t="s">
        <v>496</v>
      </c>
      <c r="D3" s="118">
        <v>3</v>
      </c>
    </row>
    <row r="4" spans="1:4" ht="16.149999999999999" customHeight="1" x14ac:dyDescent="0.2">
      <c r="A4" s="170" t="s">
        <v>515</v>
      </c>
      <c r="B4" s="171"/>
      <c r="C4" s="171"/>
      <c r="D4" s="172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2"/>
  <sheetViews>
    <sheetView zoomScaleNormal="100" workbookViewId="0">
      <selection activeCell="E200" sqref="E20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7" t="s">
        <v>601</v>
      </c>
      <c r="B1" s="167"/>
      <c r="C1" s="167"/>
      <c r="D1" s="10" t="s">
        <v>497</v>
      </c>
      <c r="E1" s="19">
        <v>2024</v>
      </c>
    </row>
    <row r="2" spans="1:5" s="11" customFormat="1" ht="18.95" customHeight="1" x14ac:dyDescent="0.25">
      <c r="A2" s="167" t="s">
        <v>502</v>
      </c>
      <c r="B2" s="167"/>
      <c r="C2" s="167"/>
      <c r="D2" s="10" t="s">
        <v>498</v>
      </c>
      <c r="E2" s="19" t="s">
        <v>500</v>
      </c>
    </row>
    <row r="3" spans="1:5" s="11" customFormat="1" ht="18.95" customHeight="1" x14ac:dyDescent="0.25">
      <c r="A3" s="167" t="s">
        <v>600</v>
      </c>
      <c r="B3" s="167"/>
      <c r="C3" s="167"/>
      <c r="D3" s="10" t="s">
        <v>499</v>
      </c>
      <c r="E3" s="19">
        <v>3</v>
      </c>
    </row>
    <row r="4" spans="1:5" s="11" customFormat="1" ht="18.95" customHeight="1" x14ac:dyDescent="0.25">
      <c r="A4" s="167" t="s">
        <v>515</v>
      </c>
      <c r="B4" s="167"/>
      <c r="C4" s="167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18770607.619999997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1331004.17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1331004.17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1331004.17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17433636.229999997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8561498.8599999994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8561498.8599999994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8872137.3699999992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8872137.3699999992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5967.22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5967.22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5967.22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8314625.2199999997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8225475.2199999997</v>
      </c>
      <c r="D95" s="124">
        <f>C95/$C$94</f>
        <v>0.98927792923419344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6740178.6999999993</v>
      </c>
      <c r="D96" s="124">
        <f t="shared" ref="D96:D159" si="0">C96/$C$94</f>
        <v>0.81064131234528447</v>
      </c>
      <c r="E96" s="42"/>
    </row>
    <row r="97" spans="1:5" x14ac:dyDescent="0.2">
      <c r="A97" s="44">
        <v>5111</v>
      </c>
      <c r="B97" s="42" t="s">
        <v>279</v>
      </c>
      <c r="C97" s="45">
        <v>3576731.35</v>
      </c>
      <c r="D97" s="46">
        <f t="shared" si="0"/>
        <v>0.43017349012875894</v>
      </c>
      <c r="E97" s="42"/>
    </row>
    <row r="98" spans="1:5" x14ac:dyDescent="0.2">
      <c r="A98" s="44">
        <v>5112</v>
      </c>
      <c r="B98" s="42" t="s">
        <v>280</v>
      </c>
      <c r="C98" s="45">
        <v>1428800</v>
      </c>
      <c r="D98" s="46">
        <f t="shared" si="0"/>
        <v>0.17184178026006083</v>
      </c>
      <c r="E98" s="42"/>
    </row>
    <row r="99" spans="1:5" x14ac:dyDescent="0.2">
      <c r="A99" s="44">
        <v>5113</v>
      </c>
      <c r="B99" s="42" t="s">
        <v>281</v>
      </c>
      <c r="C99" s="45">
        <v>76765.320000000007</v>
      </c>
      <c r="D99" s="46">
        <f t="shared" si="0"/>
        <v>9.2325652652808336E-3</v>
      </c>
      <c r="E99" s="42"/>
    </row>
    <row r="100" spans="1:5" x14ac:dyDescent="0.2">
      <c r="A100" s="44">
        <v>5114</v>
      </c>
      <c r="B100" s="42" t="s">
        <v>282</v>
      </c>
      <c r="C100" s="45">
        <v>1074752.47</v>
      </c>
      <c r="D100" s="46">
        <f t="shared" si="0"/>
        <v>0.12926048277134491</v>
      </c>
      <c r="E100" s="42"/>
    </row>
    <row r="101" spans="1:5" x14ac:dyDescent="0.2">
      <c r="A101" s="44">
        <v>5115</v>
      </c>
      <c r="B101" s="42" t="s">
        <v>283</v>
      </c>
      <c r="C101" s="45">
        <v>583129.56000000006</v>
      </c>
      <c r="D101" s="46">
        <f t="shared" si="0"/>
        <v>7.0132993919839001E-2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224198.78999999998</v>
      </c>
      <c r="D103" s="124">
        <f t="shared" si="0"/>
        <v>2.6964389141763384E-2</v>
      </c>
      <c r="E103" s="42"/>
    </row>
    <row r="104" spans="1:5" x14ac:dyDescent="0.2">
      <c r="A104" s="44">
        <v>5121</v>
      </c>
      <c r="B104" s="42" t="s">
        <v>286</v>
      </c>
      <c r="C104" s="45">
        <v>89491.11</v>
      </c>
      <c r="D104" s="46">
        <f t="shared" si="0"/>
        <v>1.0763096066523609E-2</v>
      </c>
      <c r="E104" s="42"/>
    </row>
    <row r="105" spans="1:5" x14ac:dyDescent="0.2">
      <c r="A105" s="44">
        <v>5122</v>
      </c>
      <c r="B105" s="42" t="s">
        <v>287</v>
      </c>
      <c r="C105" s="45">
        <v>3950</v>
      </c>
      <c r="D105" s="46">
        <f t="shared" si="0"/>
        <v>4.750665117771839E-4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90072.13</v>
      </c>
      <c r="D107" s="46">
        <f t="shared" si="0"/>
        <v>1.0832975343655959E-2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40685.550000000003</v>
      </c>
      <c r="D109" s="46">
        <f t="shared" si="0"/>
        <v>4.8932512198066342E-3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1261097.7300000002</v>
      </c>
      <c r="D113" s="124">
        <f t="shared" si="0"/>
        <v>0.15167222774714556</v>
      </c>
      <c r="E113" s="42"/>
    </row>
    <row r="114" spans="1:5" x14ac:dyDescent="0.2">
      <c r="A114" s="44">
        <v>5131</v>
      </c>
      <c r="B114" s="42" t="s">
        <v>296</v>
      </c>
      <c r="C114" s="45">
        <v>133748.04</v>
      </c>
      <c r="D114" s="46">
        <f t="shared" si="0"/>
        <v>1.6085877169578548E-2</v>
      </c>
      <c r="E114" s="42"/>
    </row>
    <row r="115" spans="1:5" x14ac:dyDescent="0.2">
      <c r="A115" s="44">
        <v>5132</v>
      </c>
      <c r="B115" s="42" t="s">
        <v>297</v>
      </c>
      <c r="C115" s="45">
        <v>5324.4</v>
      </c>
      <c r="D115" s="46">
        <f t="shared" si="0"/>
        <v>6.4036560387504757E-4</v>
      </c>
      <c r="E115" s="42"/>
    </row>
    <row r="116" spans="1:5" x14ac:dyDescent="0.2">
      <c r="A116" s="44">
        <v>5133</v>
      </c>
      <c r="B116" s="42" t="s">
        <v>298</v>
      </c>
      <c r="C116" s="45">
        <v>267798.53000000003</v>
      </c>
      <c r="D116" s="46">
        <f t="shared" si="0"/>
        <v>3.2208130001558873E-2</v>
      </c>
      <c r="E116" s="42"/>
    </row>
    <row r="117" spans="1:5" x14ac:dyDescent="0.2">
      <c r="A117" s="44">
        <v>5134</v>
      </c>
      <c r="B117" s="42" t="s">
        <v>299</v>
      </c>
      <c r="C117" s="45">
        <v>0</v>
      </c>
      <c r="D117" s="46">
        <f t="shared" si="0"/>
        <v>0</v>
      </c>
      <c r="E117" s="42"/>
    </row>
    <row r="118" spans="1:5" x14ac:dyDescent="0.2">
      <c r="A118" s="44">
        <v>5135</v>
      </c>
      <c r="B118" s="42" t="s">
        <v>300</v>
      </c>
      <c r="C118" s="45">
        <v>674282.42</v>
      </c>
      <c r="D118" s="46">
        <f t="shared" si="0"/>
        <v>8.1095948663817238E-2</v>
      </c>
      <c r="E118" s="42"/>
    </row>
    <row r="119" spans="1:5" x14ac:dyDescent="0.2">
      <c r="A119" s="44">
        <v>5136</v>
      </c>
      <c r="B119" s="42" t="s">
        <v>301</v>
      </c>
      <c r="C119" s="45">
        <v>39046.339999999997</v>
      </c>
      <c r="D119" s="46">
        <f t="shared" si="0"/>
        <v>4.6961034282192214E-3</v>
      </c>
      <c r="E119" s="42"/>
    </row>
    <row r="120" spans="1:5" x14ac:dyDescent="0.2">
      <c r="A120" s="44">
        <v>5137</v>
      </c>
      <c r="B120" s="42" t="s">
        <v>302</v>
      </c>
      <c r="C120" s="45">
        <v>5000</v>
      </c>
      <c r="D120" s="46">
        <f t="shared" si="0"/>
        <v>6.0135001490782775E-4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135898</v>
      </c>
      <c r="D122" s="46">
        <f t="shared" si="0"/>
        <v>1.6344452865188795E-2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89150</v>
      </c>
      <c r="D123" s="124">
        <f t="shared" si="0"/>
        <v>1.0722070765806568E-2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89150</v>
      </c>
      <c r="D133" s="124">
        <f t="shared" si="0"/>
        <v>1.0722070765806568E-2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89150</v>
      </c>
      <c r="D135" s="46">
        <f t="shared" si="0"/>
        <v>1.0722070765806568E-2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9" spans="1:5" x14ac:dyDescent="0.2">
      <c r="B219" s="160" t="s">
        <v>602</v>
      </c>
      <c r="C219" s="161"/>
      <c r="D219" s="160" t="s">
        <v>603</v>
      </c>
      <c r="E219" s="161"/>
    </row>
    <row r="220" spans="1:5" x14ac:dyDescent="0.2">
      <c r="B220" s="162" t="s">
        <v>604</v>
      </c>
      <c r="C220" s="161"/>
      <c r="D220" s="160" t="s">
        <v>605</v>
      </c>
      <c r="E220" s="161"/>
    </row>
    <row r="221" spans="1:5" x14ac:dyDescent="0.2">
      <c r="B221" s="162" t="s">
        <v>606</v>
      </c>
      <c r="C221" s="161"/>
      <c r="D221" s="163" t="s">
        <v>607</v>
      </c>
      <c r="E221" s="161"/>
    </row>
    <row r="222" spans="1:5" x14ac:dyDescent="0.2">
      <c r="B222" s="161"/>
      <c r="C222" s="161"/>
      <c r="D222" s="161"/>
      <c r="E222" s="16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3"/>
  <sheetViews>
    <sheetView topLeftCell="A120" zoomScale="80" zoomScaleNormal="80" workbookViewId="0">
      <selection activeCell="A175" sqref="A175:XFD18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15" style="14" customWidth="1"/>
    <col min="10" max="10" width="10.28515625" style="14" customWidth="1"/>
    <col min="11" max="16384" width="9.140625" style="14"/>
  </cols>
  <sheetData>
    <row r="1" spans="1:8" s="11" customFormat="1" ht="18.95" customHeight="1" x14ac:dyDescent="0.25">
      <c r="A1" s="173" t="s">
        <v>601</v>
      </c>
      <c r="B1" s="174"/>
      <c r="C1" s="174"/>
      <c r="D1" s="174"/>
      <c r="E1" s="174"/>
      <c r="F1" s="174"/>
      <c r="G1" s="10" t="s">
        <v>497</v>
      </c>
      <c r="H1" s="19">
        <v>2024</v>
      </c>
    </row>
    <row r="2" spans="1:8" s="11" customFormat="1" ht="18.95" customHeight="1" x14ac:dyDescent="0.25">
      <c r="A2" s="173" t="s">
        <v>501</v>
      </c>
      <c r="B2" s="174"/>
      <c r="C2" s="174"/>
      <c r="D2" s="174"/>
      <c r="E2" s="174"/>
      <c r="F2" s="174"/>
      <c r="G2" s="10" t="s">
        <v>498</v>
      </c>
      <c r="H2" s="19" t="s">
        <v>500</v>
      </c>
    </row>
    <row r="3" spans="1:8" s="11" customFormat="1" ht="18.95" customHeight="1" x14ac:dyDescent="0.25">
      <c r="A3" s="173" t="s">
        <v>600</v>
      </c>
      <c r="B3" s="174"/>
      <c r="C3" s="174"/>
      <c r="D3" s="174"/>
      <c r="E3" s="174"/>
      <c r="F3" s="174"/>
      <c r="G3" s="10" t="s">
        <v>499</v>
      </c>
      <c r="H3" s="19">
        <v>3</v>
      </c>
    </row>
    <row r="4" spans="1:8" s="11" customFormat="1" ht="18.95" customHeight="1" x14ac:dyDescent="0.25">
      <c r="A4" s="173" t="s">
        <v>515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  <c r="E10" s="14" t="s">
        <v>609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4" t="s">
        <v>609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10</v>
      </c>
      <c r="D27" s="18">
        <v>10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  <c r="E34" s="14" t="s">
        <v>609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  <c r="E42" s="14" t="s">
        <v>609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  <c r="E46" s="14" t="s">
        <v>609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59898995.140000001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59898995.140000001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8476245.0399999991</v>
      </c>
      <c r="D64" s="18">
        <f t="shared" ref="D64:E64" si="0">SUM(D65:D72)</f>
        <v>0</v>
      </c>
      <c r="E64" s="18">
        <f t="shared" si="0"/>
        <v>4236892.34</v>
      </c>
    </row>
    <row r="65" spans="1:9" x14ac:dyDescent="0.2">
      <c r="A65" s="16">
        <v>1241</v>
      </c>
      <c r="B65" s="14" t="s">
        <v>157</v>
      </c>
      <c r="C65" s="18">
        <v>3143065.39</v>
      </c>
      <c r="D65" s="18">
        <v>0</v>
      </c>
      <c r="E65" s="18">
        <v>2218566.71</v>
      </c>
    </row>
    <row r="66" spans="1:9" x14ac:dyDescent="0.2">
      <c r="A66" s="16">
        <v>1242</v>
      </c>
      <c r="B66" s="14" t="s">
        <v>158</v>
      </c>
      <c r="C66" s="18">
        <v>98239.35</v>
      </c>
      <c r="D66" s="18">
        <v>0</v>
      </c>
      <c r="E66" s="18">
        <v>78514.36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5234940.3</v>
      </c>
      <c r="D70" s="18">
        <v>0</v>
      </c>
      <c r="E70" s="18">
        <v>1939811.27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  <c r="G78" s="14" t="s">
        <v>609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  <c r="E93" s="14" t="s">
        <v>609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  <c r="E101" s="14" t="s">
        <v>609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182696.71000000002</v>
      </c>
      <c r="D110" s="18">
        <f>SUM(D111:D119)</f>
        <v>182696.71000000002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0.01</v>
      </c>
      <c r="D111" s="18">
        <f>C111</f>
        <v>0.01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-4941</v>
      </c>
      <c r="D112" s="18">
        <f t="shared" ref="D112:D119" si="1">C112</f>
        <v>-4941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167771.69</v>
      </c>
      <c r="D117" s="18">
        <f t="shared" si="1"/>
        <v>167771.69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19866.009999999998</v>
      </c>
      <c r="D119" s="18">
        <f t="shared" si="1"/>
        <v>19866.009999999998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  <c r="E134" s="14" t="s">
        <v>609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  <c r="E147" s="14" t="s">
        <v>609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 t="s">
        <v>609</v>
      </c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9607.74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9607.74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80" spans="1:4" x14ac:dyDescent="0.2">
      <c r="B180" s="160" t="s">
        <v>602</v>
      </c>
      <c r="D180" s="160" t="s">
        <v>603</v>
      </c>
    </row>
    <row r="181" spans="1:4" x14ac:dyDescent="0.2">
      <c r="B181" s="162" t="s">
        <v>604</v>
      </c>
      <c r="D181" s="160" t="s">
        <v>605</v>
      </c>
    </row>
    <row r="182" spans="1:4" x14ac:dyDescent="0.2">
      <c r="B182" s="162" t="s">
        <v>606</v>
      </c>
      <c r="D182" s="163" t="s">
        <v>607</v>
      </c>
    </row>
    <row r="183" spans="1:4" x14ac:dyDescent="0.2">
      <c r="A183" s="161"/>
      <c r="B183" s="161"/>
      <c r="C183" s="161"/>
      <c r="D183" s="16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A34" sqref="A34:XFD4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5" t="s">
        <v>601</v>
      </c>
      <c r="B1" s="175"/>
      <c r="C1" s="175"/>
      <c r="D1" s="21" t="s">
        <v>497</v>
      </c>
      <c r="E1" s="22">
        <v>2024</v>
      </c>
    </row>
    <row r="2" spans="1:5" ht="18.95" customHeight="1" x14ac:dyDescent="0.2">
      <c r="A2" s="175" t="s">
        <v>503</v>
      </c>
      <c r="B2" s="175"/>
      <c r="C2" s="175"/>
      <c r="D2" s="21" t="s">
        <v>498</v>
      </c>
      <c r="E2" s="22" t="s">
        <v>500</v>
      </c>
    </row>
    <row r="3" spans="1:5" ht="18.95" customHeight="1" x14ac:dyDescent="0.2">
      <c r="A3" s="175" t="s">
        <v>600</v>
      </c>
      <c r="B3" s="175"/>
      <c r="C3" s="175"/>
      <c r="D3" s="21" t="s">
        <v>499</v>
      </c>
      <c r="E3" s="22">
        <v>3</v>
      </c>
    </row>
    <row r="4" spans="1:5" ht="18.95" customHeight="1" x14ac:dyDescent="0.2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78825852.340000004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10455982.4</v>
      </c>
    </row>
    <row r="16" spans="1:5" x14ac:dyDescent="0.2">
      <c r="A16" s="27">
        <v>3220</v>
      </c>
      <c r="B16" s="23" t="s">
        <v>387</v>
      </c>
      <c r="C16" s="28">
        <v>-12368353.25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51515.57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51515.57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4" spans="2:4" s="14" customFormat="1" x14ac:dyDescent="0.2"/>
    <row r="35" spans="2:4" s="14" customFormat="1" x14ac:dyDescent="0.2"/>
    <row r="36" spans="2:4" s="14" customFormat="1" x14ac:dyDescent="0.2"/>
    <row r="37" spans="2:4" s="14" customFormat="1" x14ac:dyDescent="0.2"/>
    <row r="38" spans="2:4" s="14" customFormat="1" x14ac:dyDescent="0.2"/>
    <row r="39" spans="2:4" s="14" customFormat="1" x14ac:dyDescent="0.2">
      <c r="B39" s="160" t="s">
        <v>602</v>
      </c>
      <c r="D39" s="160" t="s">
        <v>603</v>
      </c>
    </row>
    <row r="40" spans="2:4" s="14" customFormat="1" x14ac:dyDescent="0.2">
      <c r="B40" s="162" t="s">
        <v>604</v>
      </c>
      <c r="D40" s="160" t="s">
        <v>605</v>
      </c>
    </row>
    <row r="41" spans="2:4" s="14" customFormat="1" x14ac:dyDescent="0.2">
      <c r="B41" s="162" t="s">
        <v>606</v>
      </c>
      <c r="D41" s="163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7"/>
  <sheetViews>
    <sheetView topLeftCell="A111" zoomScale="115" zoomScaleNormal="115" workbookViewId="0">
      <selection activeCell="F152" sqref="F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5" t="s">
        <v>601</v>
      </c>
      <c r="B1" s="175"/>
      <c r="C1" s="175"/>
      <c r="D1" s="21" t="s">
        <v>497</v>
      </c>
      <c r="E1" s="22">
        <v>2024</v>
      </c>
    </row>
    <row r="2" spans="1:5" s="29" customFormat="1" ht="18.95" customHeight="1" x14ac:dyDescent="0.25">
      <c r="A2" s="175" t="s">
        <v>504</v>
      </c>
      <c r="B2" s="175"/>
      <c r="C2" s="175"/>
      <c r="D2" s="21" t="s">
        <v>498</v>
      </c>
      <c r="E2" s="22" t="s">
        <v>500</v>
      </c>
    </row>
    <row r="3" spans="1:5" s="29" customFormat="1" ht="18.95" customHeight="1" x14ac:dyDescent="0.25">
      <c r="A3" s="175" t="s">
        <v>600</v>
      </c>
      <c r="B3" s="175"/>
      <c r="C3" s="175"/>
      <c r="D3" s="21" t="s">
        <v>499</v>
      </c>
      <c r="E3" s="22">
        <v>3</v>
      </c>
    </row>
    <row r="4" spans="1:5" s="29" customFormat="1" ht="18.95" customHeight="1" x14ac:dyDescent="0.25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13018943.67</v>
      </c>
      <c r="D10" s="28">
        <v>3883935.88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13018943.67</v>
      </c>
      <c r="D16" s="84">
        <f>SUM(D9:D15)</f>
        <v>3883935.88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10455982.4</v>
      </c>
      <c r="D48" s="84">
        <v>380345.8</v>
      </c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718911.1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647242.86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647242.86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647242.86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71668.240000000005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71668.240000000005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560000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560000</v>
      </c>
    </row>
    <row r="105" spans="1:4" x14ac:dyDescent="0.2">
      <c r="A105" s="103"/>
      <c r="B105" s="108" t="s">
        <v>541</v>
      </c>
      <c r="C105" s="109">
        <v>0</v>
      </c>
      <c r="D105" s="109">
        <v>280000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280000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0.47</v>
      </c>
      <c r="D112" s="102">
        <f>+D113+D135</f>
        <v>4.41</v>
      </c>
    </row>
    <row r="113" spans="1:4" x14ac:dyDescent="0.2">
      <c r="A113" s="100">
        <v>4300</v>
      </c>
      <c r="B113" s="106" t="s">
        <v>595</v>
      </c>
      <c r="C113" s="107">
        <f>C127+C114+C117+C123+C125</f>
        <v>0.47</v>
      </c>
      <c r="D113" s="111">
        <f>D127+D114+D117+D123+D125</f>
        <v>4.41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0.47</v>
      </c>
      <c r="D127" s="141">
        <f>SUM(D128:D134)</f>
        <v>4.41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0.47</v>
      </c>
      <c r="D134" s="109">
        <v>4.41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10455981.93</v>
      </c>
      <c r="D145" s="84">
        <f>D48+D49+D103-D109-D112</f>
        <v>1659252.49</v>
      </c>
    </row>
    <row r="147" spans="1:4" x14ac:dyDescent="0.2">
      <c r="B147" s="23" t="s">
        <v>517</v>
      </c>
    </row>
    <row r="150" spans="1:4" s="14" customFormat="1" x14ac:dyDescent="0.2"/>
    <row r="151" spans="1:4" s="14" customFormat="1" x14ac:dyDescent="0.2"/>
    <row r="152" spans="1:4" s="14" customFormat="1" x14ac:dyDescent="0.2"/>
    <row r="153" spans="1:4" s="14" customFormat="1" x14ac:dyDescent="0.2"/>
    <row r="154" spans="1:4" s="14" customFormat="1" x14ac:dyDescent="0.2"/>
    <row r="155" spans="1:4" s="14" customFormat="1" x14ac:dyDescent="0.2">
      <c r="B155" s="160" t="s">
        <v>602</v>
      </c>
      <c r="D155" s="160" t="s">
        <v>603</v>
      </c>
    </row>
    <row r="156" spans="1:4" s="14" customFormat="1" x14ac:dyDescent="0.2">
      <c r="B156" s="162" t="s">
        <v>604</v>
      </c>
      <c r="D156" s="160" t="s">
        <v>605</v>
      </c>
    </row>
    <row r="157" spans="1:4" s="14" customFormat="1" x14ac:dyDescent="0.2">
      <c r="B157" s="162" t="s">
        <v>606</v>
      </c>
      <c r="D157" s="163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showGridLines="0" workbookViewId="0">
      <selection activeCell="D15" sqref="D1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6" t="s">
        <v>601</v>
      </c>
      <c r="B1" s="177"/>
      <c r="C1" s="178"/>
    </row>
    <row r="2" spans="1:3" s="30" customFormat="1" ht="18" customHeight="1" x14ac:dyDescent="0.25">
      <c r="A2" s="179" t="s">
        <v>505</v>
      </c>
      <c r="B2" s="180"/>
      <c r="C2" s="181"/>
    </row>
    <row r="3" spans="1:3" s="30" customFormat="1" ht="18" customHeight="1" x14ac:dyDescent="0.25">
      <c r="A3" s="179" t="s">
        <v>600</v>
      </c>
      <c r="B3" s="180"/>
      <c r="C3" s="181"/>
    </row>
    <row r="4" spans="1:3" s="32" customFormat="1" ht="18" customHeight="1" x14ac:dyDescent="0.2">
      <c r="A4" s="182" t="s">
        <v>506</v>
      </c>
      <c r="B4" s="183"/>
      <c r="C4" s="184"/>
    </row>
    <row r="5" spans="1:3" s="32" customFormat="1" ht="18" customHeight="1" x14ac:dyDescent="0.2">
      <c r="A5" s="185" t="s">
        <v>405</v>
      </c>
      <c r="B5" s="186"/>
      <c r="C5" s="147">
        <v>2024</v>
      </c>
    </row>
    <row r="6" spans="1:3" x14ac:dyDescent="0.2">
      <c r="A6" s="47" t="s">
        <v>434</v>
      </c>
      <c r="B6" s="47"/>
      <c r="C6" s="92">
        <v>18770607.149999999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0.47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0.47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445</v>
      </c>
      <c r="C17" s="94">
        <v>0</v>
      </c>
    </row>
    <row r="18" spans="1:4" x14ac:dyDescent="0.2">
      <c r="A18" s="59">
        <v>3.2</v>
      </c>
      <c r="B18" s="52" t="s">
        <v>443</v>
      </c>
      <c r="C18" s="94">
        <v>0</v>
      </c>
    </row>
    <row r="19" spans="1:4" x14ac:dyDescent="0.2">
      <c r="A19" s="59">
        <v>3.3</v>
      </c>
      <c r="B19" s="54" t="s">
        <v>444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548</v>
      </c>
      <c r="B21" s="62"/>
      <c r="C21" s="92">
        <f>C6+C8-C16</f>
        <v>18770607.619999997</v>
      </c>
    </row>
    <row r="23" spans="1:4" x14ac:dyDescent="0.2">
      <c r="B23" s="31" t="s">
        <v>517</v>
      </c>
    </row>
    <row r="27" spans="1:4" s="14" customFormat="1" x14ac:dyDescent="0.2"/>
    <row r="28" spans="1:4" s="14" customFormat="1" x14ac:dyDescent="0.2"/>
    <row r="29" spans="1:4" s="14" customFormat="1" x14ac:dyDescent="0.2"/>
    <row r="30" spans="1:4" s="14" customFormat="1" x14ac:dyDescent="0.2"/>
    <row r="31" spans="1:4" s="14" customFormat="1" x14ac:dyDescent="0.2"/>
    <row r="32" spans="1:4" s="14" customFormat="1" x14ac:dyDescent="0.2">
      <c r="B32" s="160" t="s">
        <v>602</v>
      </c>
      <c r="D32" s="160" t="s">
        <v>603</v>
      </c>
    </row>
    <row r="33" spans="2:4" s="14" customFormat="1" x14ac:dyDescent="0.2">
      <c r="B33" s="162" t="s">
        <v>604</v>
      </c>
      <c r="D33" s="160" t="s">
        <v>605</v>
      </c>
    </row>
    <row r="34" spans="2:4" s="14" customFormat="1" x14ac:dyDescent="0.2">
      <c r="B34" s="162" t="s">
        <v>606</v>
      </c>
      <c r="D34" s="163" t="s">
        <v>607</v>
      </c>
    </row>
    <row r="35" spans="2:4" s="23" customFormat="1" x14ac:dyDescent="0.2"/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53"/>
  <sheetViews>
    <sheetView showGridLines="0" topLeftCell="A13" workbookViewId="0">
      <selection activeCell="A46" sqref="A46:XFD53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7" t="s">
        <v>601</v>
      </c>
      <c r="B1" s="188"/>
      <c r="C1" s="189"/>
    </row>
    <row r="2" spans="1:3" s="33" customFormat="1" ht="18.95" customHeight="1" x14ac:dyDescent="0.25">
      <c r="A2" s="190" t="s">
        <v>507</v>
      </c>
      <c r="B2" s="191"/>
      <c r="C2" s="192"/>
    </row>
    <row r="3" spans="1:3" s="33" customFormat="1" ht="18.95" customHeight="1" x14ac:dyDescent="0.25">
      <c r="A3" s="190" t="s">
        <v>600</v>
      </c>
      <c r="B3" s="191"/>
      <c r="C3" s="192"/>
    </row>
    <row r="4" spans="1:3" x14ac:dyDescent="0.2">
      <c r="A4" s="182" t="s">
        <v>506</v>
      </c>
      <c r="B4" s="183"/>
      <c r="C4" s="184"/>
    </row>
    <row r="5" spans="1:3" ht="22.15" customHeight="1" x14ac:dyDescent="0.2">
      <c r="A5" s="193" t="s">
        <v>405</v>
      </c>
      <c r="B5" s="194"/>
      <c r="C5" s="147">
        <v>2024</v>
      </c>
    </row>
    <row r="6" spans="1:3" x14ac:dyDescent="0.2">
      <c r="A6" s="72" t="s">
        <v>447</v>
      </c>
      <c r="B6" s="47"/>
      <c r="C6" s="96">
        <v>8314625.2199999997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8314625.2199999997</v>
      </c>
    </row>
    <row r="42" spans="1:3" x14ac:dyDescent="0.2">
      <c r="B42" s="31" t="s">
        <v>517</v>
      </c>
    </row>
    <row r="46" spans="1:3" s="14" customFormat="1" x14ac:dyDescent="0.2"/>
    <row r="47" spans="1:3" s="14" customFormat="1" x14ac:dyDescent="0.2"/>
    <row r="48" spans="1:3" s="14" customFormat="1" x14ac:dyDescent="0.2"/>
    <row r="49" spans="2:4" s="14" customFormat="1" x14ac:dyDescent="0.2"/>
    <row r="50" spans="2:4" s="14" customFormat="1" x14ac:dyDescent="0.2"/>
    <row r="51" spans="2:4" s="14" customFormat="1" x14ac:dyDescent="0.2">
      <c r="B51" s="160" t="s">
        <v>602</v>
      </c>
      <c r="D51" s="160" t="s">
        <v>603</v>
      </c>
    </row>
    <row r="52" spans="2:4" s="14" customFormat="1" x14ac:dyDescent="0.2">
      <c r="B52" s="162" t="s">
        <v>604</v>
      </c>
      <c r="D52" s="160" t="s">
        <v>605</v>
      </c>
    </row>
    <row r="53" spans="2:4" s="14" customFormat="1" x14ac:dyDescent="0.2">
      <c r="B53" s="162" t="s">
        <v>606</v>
      </c>
      <c r="D53" s="163" t="s">
        <v>607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7"/>
  <sheetViews>
    <sheetView tabSelected="1" topLeftCell="A7" workbookViewId="0">
      <selection activeCell="C41" sqref="C41:C4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4" width="15.85546875" style="23" customWidth="1"/>
    <col min="5" max="5" width="16.7109375" style="23" customWidth="1"/>
    <col min="6" max="6" width="19.28515625" style="23" customWidth="1"/>
    <col min="7" max="7" width="20.5703125" style="23" customWidth="1"/>
    <col min="8" max="8" width="12.85546875" style="23" customWidth="1"/>
    <col min="9" max="9" width="11.85546875" style="23" customWidth="1"/>
    <col min="10" max="10" width="20.28515625" style="23" customWidth="1"/>
    <col min="11" max="16384" width="9.140625" style="23"/>
  </cols>
  <sheetData>
    <row r="1" spans="1:10" ht="18.95" customHeight="1" x14ac:dyDescent="0.2">
      <c r="A1" s="175" t="s">
        <v>601</v>
      </c>
      <c r="B1" s="196"/>
      <c r="C1" s="196"/>
      <c r="D1" s="196"/>
      <c r="E1" s="196"/>
      <c r="F1" s="196"/>
      <c r="G1" s="21" t="s">
        <v>497</v>
      </c>
      <c r="H1" s="22">
        <v>2024</v>
      </c>
    </row>
    <row r="2" spans="1:10" ht="18.95" customHeight="1" x14ac:dyDescent="0.2">
      <c r="A2" s="175" t="s">
        <v>508</v>
      </c>
      <c r="B2" s="196"/>
      <c r="C2" s="196"/>
      <c r="D2" s="196"/>
      <c r="E2" s="196"/>
      <c r="F2" s="196"/>
      <c r="G2" s="21" t="s">
        <v>498</v>
      </c>
      <c r="H2" s="22" t="s">
        <v>500</v>
      </c>
    </row>
    <row r="3" spans="1:10" ht="18.95" customHeight="1" x14ac:dyDescent="0.2">
      <c r="A3" s="197" t="s">
        <v>600</v>
      </c>
      <c r="B3" s="198"/>
      <c r="C3" s="198"/>
      <c r="D3" s="198"/>
      <c r="E3" s="198"/>
      <c r="F3" s="198"/>
      <c r="G3" s="21" t="s">
        <v>499</v>
      </c>
      <c r="H3" s="22">
        <v>3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608</v>
      </c>
    </row>
    <row r="38" spans="1:6" x14ac:dyDescent="0.2">
      <c r="C38" s="28"/>
      <c r="D38" s="28"/>
      <c r="E38" s="28"/>
      <c r="F38" s="28"/>
    </row>
    <row r="39" spans="1:6" x14ac:dyDescent="0.2">
      <c r="B39" s="195" t="s">
        <v>552</v>
      </c>
      <c r="C39" s="195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16667131.539999999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-3822629.99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5926105.5999999996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-18770607.149999999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5" t="s">
        <v>553</v>
      </c>
      <c r="C48" s="195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-16667131.539999999</v>
      </c>
    </row>
    <row r="51" spans="1:3" x14ac:dyDescent="0.2">
      <c r="A51" s="23">
        <v>8220</v>
      </c>
      <c r="B51" s="112" t="s">
        <v>46</v>
      </c>
      <c r="C51" s="114">
        <v>1865020.88</v>
      </c>
    </row>
    <row r="52" spans="1:3" x14ac:dyDescent="0.2">
      <c r="A52" s="23">
        <v>8230</v>
      </c>
      <c r="B52" s="112" t="s">
        <v>599</v>
      </c>
      <c r="C52" s="114">
        <v>-5926105.5999999996</v>
      </c>
    </row>
    <row r="53" spans="1:3" x14ac:dyDescent="0.2">
      <c r="A53" s="23">
        <v>8240</v>
      </c>
      <c r="B53" s="112" t="s">
        <v>45</v>
      </c>
      <c r="C53" s="114">
        <v>12413591.039999999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8314625.2199999997</v>
      </c>
    </row>
    <row r="58" spans="1:3" x14ac:dyDescent="0.2">
      <c r="B58" s="14" t="s">
        <v>517</v>
      </c>
    </row>
    <row r="60" spans="1:3" s="14" customFormat="1" x14ac:dyDescent="0.2"/>
    <row r="61" spans="1:3" s="14" customFormat="1" x14ac:dyDescent="0.2"/>
    <row r="62" spans="1:3" s="14" customFormat="1" x14ac:dyDescent="0.2"/>
    <row r="63" spans="1:3" s="14" customFormat="1" x14ac:dyDescent="0.2"/>
    <row r="64" spans="1:3" s="14" customFormat="1" x14ac:dyDescent="0.2"/>
    <row r="65" spans="2:4" s="14" customFormat="1" x14ac:dyDescent="0.2">
      <c r="B65" s="160" t="s">
        <v>602</v>
      </c>
      <c r="D65" s="160" t="s">
        <v>603</v>
      </c>
    </row>
    <row r="66" spans="2:4" s="14" customFormat="1" x14ac:dyDescent="0.2">
      <c r="B66" s="162" t="s">
        <v>604</v>
      </c>
      <c r="D66" s="160" t="s">
        <v>605</v>
      </c>
    </row>
    <row r="67" spans="2:4" s="14" customFormat="1" x14ac:dyDescent="0.2">
      <c r="B67" s="162" t="s">
        <v>606</v>
      </c>
      <c r="D67" s="163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2024-10-16T18:18:01Z</cp:lastPrinted>
  <dcterms:created xsi:type="dcterms:W3CDTF">2012-12-11T20:36:24Z</dcterms:created>
  <dcterms:modified xsi:type="dcterms:W3CDTF">2024-10-16T21:25:43Z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