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3/ESTADOS FINANCIEROS 2023/SFIA/LDF/"/>
    </mc:Choice>
  </mc:AlternateContent>
  <xr:revisionPtr revIDLastSave="19" documentId="11_420C92E1354CD00ECD7C8F7E62895EC0F6C34116" xr6:coauthVersionLast="47" xr6:coauthVersionMax="47" xr10:uidLastSave="{3FF5AD02-8259-479F-B004-586963A7FB5D}"/>
  <bookViews>
    <workbookView xWindow="-120" yWindow="-120" windowWidth="28110" windowHeight="16440" firstSheet="2" activeTab="9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Anexo 3_Guía " sheetId="17" r:id="rId10"/>
    <sheet name="7a" sheetId="11" state="hidden" r:id="rId11"/>
    <sheet name="7b" sheetId="12" state="hidden" r:id="rId12"/>
    <sheet name="7c" sheetId="13" state="hidden" r:id="rId13"/>
    <sheet name="7d" sheetId="14" state="hidden" r:id="rId14"/>
    <sheet name="F8_IEA" sheetId="15" state="hidden" r:id="rId15"/>
  </sheets>
  <externalReferences>
    <externalReference r:id="rId16"/>
    <externalReference r:id="rId17"/>
  </externalReferences>
  <definedNames>
    <definedName name="_xlnm._FilterDatabase" localSheetId="9" hidden="1">'Anexo 3_Guía '!$C$6:$K$71</definedName>
    <definedName name="ANIO">'[2]Info General'!$D$20</definedName>
    <definedName name="ENTE_PUBLICO">'[1]Info General'!$C$6</definedName>
    <definedName name="ENTE_PUBLICO_A">'[2]Info General'!$C$7</definedName>
    <definedName name="PERIODO_INFORME">'[2]Info General'!$C$14</definedName>
    <definedName name="_xlnm.Print_Titles" localSheetId="9">'Anexo 3_Guía '!$3:$6</definedName>
    <definedName name="ULTIMO">'[2]Info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" l="1"/>
  <c r="B28" i="6" l="1"/>
  <c r="A4" i="3" l="1"/>
  <c r="D22" i="10"/>
  <c r="G22" i="10" s="1"/>
  <c r="D10" i="10"/>
  <c r="G10" i="10" s="1"/>
  <c r="D20" i="8"/>
  <c r="G20" i="8" s="1"/>
  <c r="G19" i="8" s="1"/>
  <c r="D10" i="8"/>
  <c r="G10" i="8" s="1"/>
  <c r="G9" i="8" s="1"/>
  <c r="B9" i="8"/>
  <c r="C9" i="8"/>
  <c r="D9" i="8"/>
  <c r="E9" i="8"/>
  <c r="F9" i="8"/>
  <c r="B19" i="8"/>
  <c r="C19" i="8"/>
  <c r="E19" i="8"/>
  <c r="E29" i="8" s="1"/>
  <c r="F19" i="8"/>
  <c r="G157" i="7"/>
  <c r="G156" i="7"/>
  <c r="G155" i="7"/>
  <c r="G154" i="7"/>
  <c r="G153" i="7"/>
  <c r="G152" i="7"/>
  <c r="G151" i="7"/>
  <c r="F150" i="7"/>
  <c r="E150" i="7"/>
  <c r="C150" i="7"/>
  <c r="B150" i="7"/>
  <c r="G149" i="7"/>
  <c r="G148" i="7"/>
  <c r="G147" i="7"/>
  <c r="F146" i="7"/>
  <c r="E146" i="7"/>
  <c r="D146" i="7"/>
  <c r="C146" i="7"/>
  <c r="B146" i="7"/>
  <c r="G145" i="7"/>
  <c r="G144" i="7"/>
  <c r="G143" i="7"/>
  <c r="G142" i="7"/>
  <c r="G141" i="7"/>
  <c r="G140" i="7"/>
  <c r="D137" i="7"/>
  <c r="G137" i="7" s="1"/>
  <c r="G138" i="7"/>
  <c r="F137" i="7"/>
  <c r="E137" i="7"/>
  <c r="C137" i="7"/>
  <c r="B137" i="7"/>
  <c r="G136" i="7"/>
  <c r="D133" i="7"/>
  <c r="G134" i="7"/>
  <c r="F133" i="7"/>
  <c r="E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D103" i="7" s="1"/>
  <c r="G103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D85" i="7" s="1"/>
  <c r="D86" i="7"/>
  <c r="G86" i="7" s="1"/>
  <c r="F85" i="7"/>
  <c r="E85" i="7"/>
  <c r="C85" i="7"/>
  <c r="C84" i="7" s="1"/>
  <c r="B85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F75" i="7"/>
  <c r="E75" i="7"/>
  <c r="C75" i="7"/>
  <c r="B75" i="7"/>
  <c r="D74" i="7"/>
  <c r="G74" i="7" s="1"/>
  <c r="D73" i="7"/>
  <c r="G73" i="7" s="1"/>
  <c r="D72" i="7"/>
  <c r="G72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D63" i="7"/>
  <c r="G63" i="7" s="1"/>
  <c r="F62" i="7"/>
  <c r="E62" i="7"/>
  <c r="C62" i="7"/>
  <c r="B62" i="7"/>
  <c r="D61" i="7"/>
  <c r="G61" i="7" s="1"/>
  <c r="D60" i="7"/>
  <c r="D59" i="7"/>
  <c r="G59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D28" i="7" s="1"/>
  <c r="G28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D19" i="7"/>
  <c r="G19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D11" i="7"/>
  <c r="G11" i="7" s="1"/>
  <c r="F10" i="7"/>
  <c r="E10" i="7"/>
  <c r="C10" i="7"/>
  <c r="B10" i="7"/>
  <c r="G63" i="6"/>
  <c r="D63" i="6"/>
  <c r="G62" i="6"/>
  <c r="D62" i="6"/>
  <c r="G61" i="6"/>
  <c r="D61" i="6"/>
  <c r="G60" i="6"/>
  <c r="G59" i="6" s="1"/>
  <c r="D60" i="6"/>
  <c r="F59" i="6"/>
  <c r="E59" i="6"/>
  <c r="C59" i="6"/>
  <c r="B59" i="6"/>
  <c r="G58" i="6"/>
  <c r="D58" i="6"/>
  <c r="G57" i="6"/>
  <c r="D57" i="6"/>
  <c r="G56" i="6"/>
  <c r="D56" i="6"/>
  <c r="D54" i="6" s="1"/>
  <c r="G55" i="6"/>
  <c r="G54" i="6" s="1"/>
  <c r="D55" i="6"/>
  <c r="F54" i="6"/>
  <c r="E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D45" i="6" s="1"/>
  <c r="G46" i="6"/>
  <c r="G45" i="6" s="1"/>
  <c r="D46" i="6"/>
  <c r="F45" i="6"/>
  <c r="E45" i="6"/>
  <c r="C45" i="6"/>
  <c r="B45" i="6"/>
  <c r="G39" i="6"/>
  <c r="G37" i="6" s="1"/>
  <c r="D39" i="6"/>
  <c r="G38" i="6"/>
  <c r="D38" i="6"/>
  <c r="F37" i="6"/>
  <c r="E37" i="6"/>
  <c r="C37" i="6"/>
  <c r="B37" i="6"/>
  <c r="G36" i="6"/>
  <c r="G35" i="6" s="1"/>
  <c r="D36" i="6"/>
  <c r="F35" i="6"/>
  <c r="E35" i="6"/>
  <c r="D35" i="6"/>
  <c r="C35" i="6"/>
  <c r="B35" i="6"/>
  <c r="G34" i="6"/>
  <c r="D34" i="6"/>
  <c r="G33" i="6"/>
  <c r="D33" i="6"/>
  <c r="G32" i="6"/>
  <c r="D32" i="6"/>
  <c r="G31" i="6"/>
  <c r="D31" i="6"/>
  <c r="G30" i="6"/>
  <c r="D30" i="6"/>
  <c r="G29" i="6"/>
  <c r="D29" i="6"/>
  <c r="F28" i="6"/>
  <c r="E28" i="6"/>
  <c r="C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F16" i="6"/>
  <c r="E16" i="6"/>
  <c r="C16" i="6"/>
  <c r="B16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D13" i="5"/>
  <c r="C13" i="5"/>
  <c r="B13" i="5"/>
  <c r="D8" i="5"/>
  <c r="C8" i="5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C41" i="2"/>
  <c r="C38" i="2"/>
  <c r="C31" i="2"/>
  <c r="C25" i="2"/>
  <c r="C17" i="2"/>
  <c r="C9" i="2"/>
  <c r="B60" i="2"/>
  <c r="B41" i="2"/>
  <c r="B38" i="2"/>
  <c r="B31" i="2"/>
  <c r="B25" i="2"/>
  <c r="B17" i="2"/>
  <c r="B9" i="2"/>
  <c r="D28" i="6" l="1"/>
  <c r="E9" i="7"/>
  <c r="E159" i="7" s="1"/>
  <c r="D48" i="7"/>
  <c r="G48" i="7" s="1"/>
  <c r="D62" i="7"/>
  <c r="G62" i="7" s="1"/>
  <c r="F29" i="8"/>
  <c r="F79" i="2"/>
  <c r="B21" i="5"/>
  <c r="B23" i="5" s="1"/>
  <c r="D16" i="6"/>
  <c r="G28" i="6"/>
  <c r="D59" i="6"/>
  <c r="B9" i="7"/>
  <c r="D18" i="7"/>
  <c r="G18" i="7" s="1"/>
  <c r="B84" i="7"/>
  <c r="G146" i="7"/>
  <c r="D19" i="8"/>
  <c r="D29" i="8" s="1"/>
  <c r="G133" i="7"/>
  <c r="D123" i="7"/>
  <c r="G123" i="7" s="1"/>
  <c r="D113" i="7"/>
  <c r="G113" i="7" s="1"/>
  <c r="D93" i="7"/>
  <c r="E84" i="7"/>
  <c r="G93" i="7"/>
  <c r="F84" i="7"/>
  <c r="D75" i="7"/>
  <c r="G75" i="7" s="1"/>
  <c r="D71" i="7"/>
  <c r="G71" i="7" s="1"/>
  <c r="D58" i="7"/>
  <c r="G58" i="7" s="1"/>
  <c r="F9" i="7"/>
  <c r="F159" i="7" s="1"/>
  <c r="D38" i="7"/>
  <c r="G38" i="7" s="1"/>
  <c r="C9" i="7"/>
  <c r="C159" i="7" s="1"/>
  <c r="D10" i="7"/>
  <c r="D9" i="7" s="1"/>
  <c r="D37" i="6"/>
  <c r="G16" i="6"/>
  <c r="B47" i="2"/>
  <c r="B62" i="2" s="1"/>
  <c r="E47" i="2"/>
  <c r="E59" i="2" s="1"/>
  <c r="E81" i="2" s="1"/>
  <c r="F47" i="2"/>
  <c r="F59" i="2" s="1"/>
  <c r="F81" i="2" s="1"/>
  <c r="C47" i="2"/>
  <c r="C62" i="2" s="1"/>
  <c r="G29" i="8"/>
  <c r="C29" i="8"/>
  <c r="B29" i="8"/>
  <c r="D150" i="7"/>
  <c r="G150" i="7" s="1"/>
  <c r="G12" i="7"/>
  <c r="G10" i="7" s="1"/>
  <c r="G20" i="7"/>
  <c r="G30" i="7"/>
  <c r="G40" i="7"/>
  <c r="G50" i="7"/>
  <c r="G60" i="7"/>
  <c r="G64" i="7"/>
  <c r="G76" i="7"/>
  <c r="G87" i="7"/>
  <c r="G85" i="7" s="1"/>
  <c r="G95" i="7"/>
  <c r="G105" i="7"/>
  <c r="G115" i="7"/>
  <c r="G125" i="7"/>
  <c r="G135" i="7"/>
  <c r="G139" i="7"/>
  <c r="A5" i="10"/>
  <c r="A5" i="9"/>
  <c r="A5" i="8"/>
  <c r="A5" i="7"/>
  <c r="A4" i="6"/>
  <c r="A4" i="5"/>
  <c r="A2" i="15"/>
  <c r="B159" i="7" l="1"/>
  <c r="G84" i="7"/>
  <c r="G9" i="7"/>
  <c r="G159" i="7" s="1"/>
  <c r="D84" i="7"/>
  <c r="D159" i="7" s="1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G13" i="3"/>
  <c r="G9" i="3"/>
  <c r="F13" i="3"/>
  <c r="F9" i="3"/>
  <c r="E13" i="3"/>
  <c r="E9" i="3"/>
  <c r="D13" i="3"/>
  <c r="D8" i="3" s="1"/>
  <c r="D9" i="3"/>
  <c r="C13" i="3"/>
  <c r="B22" i="3"/>
  <c r="G74" i="6"/>
  <c r="G73" i="6"/>
  <c r="G75" i="6" s="1"/>
  <c r="G68" i="6"/>
  <c r="G67" i="6" s="1"/>
  <c r="F75" i="6"/>
  <c r="F67" i="6"/>
  <c r="F65" i="6"/>
  <c r="F41" i="6"/>
  <c r="E75" i="6"/>
  <c r="E67" i="6"/>
  <c r="E65" i="6"/>
  <c r="D75" i="6"/>
  <c r="D67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65" i="6"/>
  <c r="C41" i="6"/>
  <c r="B75" i="6"/>
  <c r="B67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21" i="5" s="1"/>
  <c r="D23" i="5" s="1"/>
  <c r="C17" i="5"/>
  <c r="C21" i="5" s="1"/>
  <c r="C23" i="5" s="1"/>
  <c r="B13" i="3"/>
  <c r="C9" i="3"/>
  <c r="C8" i="3" s="1"/>
  <c r="C20" i="3" s="1"/>
  <c r="B9" i="3"/>
  <c r="F8" i="3" l="1"/>
  <c r="H8" i="3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41" i="6"/>
  <c r="B65" i="6"/>
  <c r="D65" i="6"/>
  <c r="D70" i="6" s="1"/>
  <c r="E41" i="6"/>
  <c r="E70" i="6" s="1"/>
  <c r="B44" i="5"/>
  <c r="B25" i="5" s="1"/>
  <c r="B33" i="5" s="1"/>
  <c r="D44" i="5"/>
  <c r="C57" i="5"/>
  <c r="C59" i="5" s="1"/>
  <c r="D57" i="5"/>
  <c r="D59" i="5" s="1"/>
  <c r="B72" i="5"/>
  <c r="B74" i="5" s="1"/>
  <c r="C44" i="5"/>
  <c r="C25" i="5" s="1"/>
  <c r="C33" i="5" s="1"/>
  <c r="B57" i="5"/>
  <c r="B59" i="5" s="1"/>
  <c r="D25" i="5"/>
  <c r="D33" i="5" s="1"/>
  <c r="C72" i="5"/>
  <c r="C74" i="5" s="1"/>
  <c r="D72" i="5"/>
  <c r="D74" i="5" s="1"/>
  <c r="J20" i="4"/>
  <c r="G20" i="4"/>
  <c r="H20" i="4"/>
  <c r="G8" i="3"/>
  <c r="F43" i="9"/>
  <c r="F9" i="9"/>
  <c r="E8" i="3"/>
  <c r="B8" i="3"/>
  <c r="C70" i="6"/>
  <c r="F70" i="6"/>
  <c r="G65" i="6"/>
  <c r="G41" i="6"/>
  <c r="B70" i="6" l="1"/>
  <c r="B77" i="9"/>
  <c r="F77" i="9"/>
  <c r="G42" i="6"/>
  <c r="G70" i="6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<sst xmlns="http://schemas.openxmlformats.org/spreadsheetml/2006/main" count="1025" uniqueCount="670">
  <si>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</si>
  <si>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</si>
  <si>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</si>
  <si>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</si>
  <si>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</si>
  <si>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</si>
  <si>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</si>
  <si>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</si>
  <si>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</si>
  <si>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</si>
  <si>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</si>
  <si>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</si>
  <si>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</si>
  <si>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</si>
  <si>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</si>
  <si>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</si>
  <si>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</si>
  <si>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</si>
  <si>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</si>
  <si>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</si>
  <si>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</si>
  <si>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</si>
  <si>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</si>
  <si>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</si>
  <si>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</si>
  <si>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</si>
  <si>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</si>
  <si>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</si>
  <si>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</si>
  <si>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</si>
  <si>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</si>
  <si>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</si>
  <si>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</si>
  <si>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</si>
  <si>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</si>
  <si>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</si>
  <si>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</si>
  <si>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</si>
  <si>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</si>
  <si>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</si>
  <si>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</si>
  <si>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</si>
  <si>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</si>
  <si>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</si>
  <si>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</si>
  <si>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</si>
  <si>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</si>
  <si>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</si>
  <si>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</si>
  <si>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</si>
  <si>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</si>
  <si>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</si>
  <si>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</si>
  <si>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</si>
  <si>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</si>
  <si>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</si>
  <si>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</si>
  <si>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</si>
  <si>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</si>
  <si>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</si>
  <si>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</si>
  <si>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</si>
  <si>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</si>
  <si>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</si>
  <si>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</si>
  <si>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</si>
  <si>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</si>
  <si>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</si>
  <si>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</si>
  <si>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</si>
  <si>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</si>
  <si>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</si>
  <si>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</si>
  <si>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</si>
  <si>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</si>
  <si>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</si>
  <si>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</si>
  <si>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</si>
  <si>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</si>
  <si>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</si>
  <si>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</si>
  <si>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</si>
  <si>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</si>
  <si>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</si>
  <si>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</si>
  <si>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</si>
  <si>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</si>
  <si>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</si>
  <si>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</si>
  <si>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</si>
  <si>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</si>
  <si>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</si>
  <si>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</si>
  <si>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</si>
  <si>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</si>
  <si>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</si>
  <si>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</si>
  <si>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</si>
  <si>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</si>
  <si>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</si>
  <si>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</si>
  <si>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</si>
  <si>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</si>
  <si>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</si>
  <si>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</si>
  <si>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</si>
  <si>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</si>
  <si>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</si>
  <si>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</si>
  <si>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</si>
  <si>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</si>
  <si>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</si>
  <si>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</si>
  <si>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</si>
  <si>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</si>
  <si>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</si>
  <si>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</si>
  <si>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</si>
  <si>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</si>
  <si>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</si>
  <si>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</si>
  <si>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</si>
  <si>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</si>
  <si>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</si>
  <si>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</si>
  <si>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</si>
  <si>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</si>
  <si>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</si>
  <si>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</si>
  <si>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</si>
  <si>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</si>
  <si>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</si>
  <si>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</si>
  <si>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</si>
  <si>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</si>
  <si>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</si>
  <si>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</si>
  <si>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</si>
  <si>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</si>
  <si>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</si>
  <si>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</si>
  <si>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</si>
  <si>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</si>
  <si>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</si>
  <si>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</si>
  <si>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</si>
  <si>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</si>
  <si>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</si>
  <si>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</si>
  <si>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</si>
  <si>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</si>
  <si>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</si>
  <si>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</si>
  <si>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</si>
  <si>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</si>
  <si>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</si>
  <si>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</si>
  <si>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</si>
  <si>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</si>
  <si>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</si>
  <si>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</si>
  <si>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</si>
  <si>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</si>
  <si>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</si>
  <si>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</si>
  <si>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</si>
  <si>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</si>
  <si>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</si>
  <si>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</si>
  <si>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</si>
  <si>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</si>
  <si>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</si>
  <si>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</si>
  <si>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</si>
  <si>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</si>
  <si>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</si>
  <si>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</si>
  <si>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</si>
  <si>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</si>
  <si>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</si>
  <si>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</si>
  <si>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</si>
  <si>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</si>
  <si>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</si>
  <si>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</si>
  <si>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</si>
  <si>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</si>
  <si>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</si>
  <si>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</si>
  <si>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</si>
  <si>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</si>
  <si>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</si>
  <si>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</si>
  <si>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</si>
  <si>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</si>
  <si>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</si>
  <si>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</si>
  <si>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</si>
  <si>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</si>
  <si>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</si>
  <si>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</si>
  <si>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</si>
  <si>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</si>
  <si>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</si>
  <si>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</si>
  <si>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</si>
  <si>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</si>
  <si>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</si>
  <si>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</si>
  <si>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</si>
  <si>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</si>
  <si>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</si>
  <si>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</si>
  <si>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</si>
  <si>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</si>
  <si>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</si>
  <si>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</si>
  <si>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</si>
  <si>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</si>
  <si>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</si>
  <si>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</si>
  <si>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</si>
  <si>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</si>
  <si>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</si>
  <si>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</si>
  <si>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</si>
  <si>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</si>
  <si>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</si>
  <si>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</si>
  <si>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</si>
  <si>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</si>
  <si>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</si>
  <si>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</si>
  <si>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</si>
  <si>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</si>
  <si>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</si>
  <si>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</si>
  <si>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</si>
  <si>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</si>
  <si>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</si>
  <si>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</si>
  <si>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</si>
  <si>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</si>
  <si>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</si>
  <si>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</si>
  <si>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</si>
  <si>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</si>
  <si>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</si>
  <si>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</si>
  <si>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</si>
  <si>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</si>
  <si>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</si>
  <si>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</si>
  <si>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</si>
  <si>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</si>
  <si>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</si>
  <si>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</si>
  <si>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</si>
  <si>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</si>
  <si>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</si>
  <si>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</si>
  <si>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</si>
  <si>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</si>
  <si>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</si>
  <si>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</si>
  <si>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</si>
  <si>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</si>
  <si>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</si>
  <si>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</si>
  <si>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</si>
  <si>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</si>
  <si>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</si>
  <si>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</si>
  <si>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</si>
  <si>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</si>
  <si>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</si>
  <si>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</si>
  <si>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</si>
  <si>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</si>
  <si>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</si>
  <si>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</si>
  <si>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</si>
  <si>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</si>
  <si>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</si>
  <si>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</si>
  <si>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</si>
  <si>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</si>
  <si>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</si>
  <si>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</si>
  <si>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</si>
  <si>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</si>
  <si>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</si>
  <si>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</si>
  <si>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</si>
  <si>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</si>
  <si>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</si>
  <si>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</si>
  <si>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</si>
  <si>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</si>
  <si>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</si>
  <si>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</si>
  <si>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</si>
  <si>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</si>
  <si>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</si>
  <si>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</si>
  <si>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</si>
  <si>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</si>
  <si>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</si>
  <si>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</si>
  <si>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</si>
  <si>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</si>
  <si>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</si>
  <si>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</si>
  <si>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</si>
  <si>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</si>
  <si>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</si>
  <si>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</si>
  <si>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</si>
  <si>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</si>
  <si>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</si>
  <si>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</si>
  <si>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</si>
  <si>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</si>
  <si>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</si>
  <si>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</si>
  <si>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</si>
  <si>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</si>
  <si>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</si>
  <si>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</si>
  <si>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</si>
  <si>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</si>
  <si>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</si>
  <si>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</si>
  <si>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</si>
  <si>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</si>
  <si>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</si>
  <si>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</si>
  <si>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</si>
  <si>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</si>
  <si>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</si>
  <si>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</si>
  <si>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</si>
  <si>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</si>
  <si>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</si>
  <si>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</si>
  <si>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</si>
  <si>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</si>
  <si>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</si>
  <si>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</si>
  <si>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</si>
  <si>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</si>
  <si>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</si>
  <si>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</si>
  <si>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</si>
  <si>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</si>
  <si>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</si>
  <si>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</si>
  <si>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</si>
  <si>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</si>
  <si>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</si>
  <si>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</si>
  <si>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</si>
  <si>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</si>
  <si>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</si>
  <si>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</si>
  <si>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</si>
  <si>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</si>
  <si>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</si>
  <si>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</si>
  <si>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</si>
  <si>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</si>
  <si>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</si>
  <si>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</si>
  <si>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</si>
  <si>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</si>
  <si>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</si>
  <si>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</si>
  <si>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</si>
  <si>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</si>
  <si>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</si>
  <si>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</si>
  <si>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</si>
  <si>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</si>
  <si>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</si>
  <si>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</si>
  <si>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</si>
  <si>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</si>
  <si>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</si>
  <si>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</si>
  <si>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</si>
  <si>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</si>
  <si>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</si>
  <si>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</si>
  <si>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</si>
  <si>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</si>
  <si>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</si>
  <si>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</si>
  <si>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</si>
  <si>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</si>
  <si>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</si>
  <si>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</si>
  <si>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</si>
  <si>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</si>
  <si>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</si>
  <si>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</si>
  <si>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</si>
  <si>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</si>
  <si>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</si>
  <si>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</si>
  <si>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</si>
  <si>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</si>
  <si>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</si>
  <si>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</si>
  <si>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</si>
  <si>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</si>
  <si>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</si>
  <si>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</si>
  <si>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</si>
  <si>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</si>
  <si>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</si>
  <si>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</si>
  <si>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</si>
  <si>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</si>
  <si>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</si>
  <si>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</si>
  <si>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</si>
  <si>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</si>
  <si>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</si>
  <si>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</si>
  <si>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</si>
  <si>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</si>
  <si>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</si>
  <si>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</si>
  <si>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</si>
  <si>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</si>
  <si>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</si>
  <si>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</si>
  <si>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</si>
  <si>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</si>
  <si>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</si>
  <si>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</si>
  <si>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</si>
  <si>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</si>
  <si>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</si>
  <si>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</si>
  <si>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</si>
  <si>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</si>
  <si>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</si>
  <si>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</si>
  <si>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</si>
  <si>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</si>
  <si>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</si>
  <si>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</si>
  <si>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</si>
  <si>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</si>
  <si>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</si>
  <si>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</si>
  <si>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</si>
  <si>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</si>
  <si>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</si>
  <si>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</si>
  <si>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</si>
  <si>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</si>
  <si>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</si>
  <si>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</si>
  <si>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</si>
  <si>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</si>
  <si>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</si>
  <si>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</si>
  <si>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</si>
  <si>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</si>
  <si>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</si>
  <si>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</si>
  <si>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</si>
  <si>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</si>
  <si>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</si>
  <si>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</si>
  <si>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</si>
  <si>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</si>
  <si>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</si>
  <si>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</si>
  <si>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</si>
  <si>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</si>
  <si>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</si>
  <si>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</si>
  <si>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</si>
  <si>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</si>
  <si>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</si>
  <si>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</si>
  <si>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</si>
  <si>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</si>
  <si>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</si>
  <si>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</si>
  <si>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</si>
  <si>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</si>
  <si>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</si>
  <si>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</si>
  <si>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</si>
  <si>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</si>
  <si>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</si>
  <si>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</si>
  <si>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</si>
  <si>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</si>
  <si>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</si>
  <si>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</si>
  <si>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</si>
  <si>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</si>
  <si>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</si>
  <si>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</si>
  <si>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</si>
  <si>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</si>
  <si>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</si>
  <si>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</si>
  <si>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</si>
  <si>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</si>
  <si>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</si>
  <si>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</si>
  <si>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</si>
  <si>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</si>
  <si>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</si>
  <si>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</si>
  <si>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</si>
  <si>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</si>
  <si>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</si>
  <si>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</si>
  <si>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</si>
  <si>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</si>
  <si>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</si>
  <si>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</si>
  <si>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</si>
  <si>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</si>
  <si>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</si>
  <si>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</si>
  <si>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</si>
  <si>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</si>
  <si>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</si>
  <si>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</si>
  <si>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</si>
  <si>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</si>
  <si>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</si>
  <si>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</si>
  <si>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</si>
  <si>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</si>
  <si>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</si>
  <si>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</si>
  <si>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</si>
  <si>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</si>
  <si>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</si>
  <si>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</si>
  <si>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</si>
  <si>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</si>
  <si>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</si>
  <si>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</si>
  <si>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</si>
  <si>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</si>
  <si>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</si>
  <si>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</si>
  <si>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</si>
  <si>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</si>
  <si>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</si>
  <si>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</si>
  <si>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</si>
  <si>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</si>
  <si>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</si>
  <si>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al 31 de Diciembre de 2023 y al 31 de Diciembre de 2022 (b)</t>
  </si>
  <si>
    <t>UNIVERSIDAD TECNOLÓGICA LAJA BAJÍO</t>
  </si>
  <si>
    <t>Resultado</t>
  </si>
  <si>
    <t xml:space="preserve">Fecha estimada de cumplimiento (e) </t>
  </si>
  <si>
    <t>Monto o valor (f)</t>
  </si>
  <si>
    <t xml:space="preserve">Unidad (pesos/porcentaje) (g) </t>
  </si>
  <si>
    <t>Fundamento (h)</t>
  </si>
  <si>
    <t>Comentarios (i)</t>
  </si>
  <si>
    <t>INDICADORES PRESUPUESTARIOS</t>
  </si>
  <si>
    <t>A. INDICADORES CUANTITATIVOS</t>
  </si>
  <si>
    <t>1 Balance Presupuestario Sostenible (j)</t>
  </si>
  <si>
    <t>a. Propuesto</t>
  </si>
  <si>
    <t>Iniciativa de Ley de Ingresos y Proyecto de Presupuesto de Egresos</t>
  </si>
  <si>
    <t>pesos</t>
  </si>
  <si>
    <t>Art. 6 y 19 de la LDF</t>
  </si>
  <si>
    <t>Ley de Ingresos y Presupuesto de Egresos</t>
  </si>
  <si>
    <t>Cuenta Pública / Formato 4 LDF</t>
  </si>
  <si>
    <t>2 Balance Presupuestario de Recursos Disponibles Sostenible (k)</t>
  </si>
  <si>
    <t>Pesos</t>
  </si>
  <si>
    <t>3 Financiamiento Neto dentro del Techo de Financiamiento Neto (l)</t>
  </si>
  <si>
    <t>Iniciativa de Ley de Ingresos</t>
  </si>
  <si>
    <t>Art. 6, 19 y 46 de la LDF</t>
  </si>
  <si>
    <t>Ley de Ingresos</t>
  </si>
  <si>
    <t>4 Recursos destinados a la atención de desastres naturales</t>
  </si>
  <si>
    <t>a. Asignación al fideicomiso para desastres naturales (m)</t>
  </si>
  <si>
    <t>a. 1 Aprobado</t>
  </si>
  <si>
    <t>Reporte Trim. Formato 6 a)</t>
  </si>
  <si>
    <t>Art. 9 LDF</t>
  </si>
  <si>
    <t>a. 2 Pagado</t>
  </si>
  <si>
    <t>Cuenta Pública / Formato 6 a)</t>
  </si>
  <si>
    <t>b. Aportación promedio realizada por la Entidad Federativa durante los 5 ejercicios previos, para infraestructura dañada por desastres naturales (n)</t>
  </si>
  <si>
    <t>Autorizaciones de recursos aprobados por el FONDEN</t>
  </si>
  <si>
    <t>c. Saldo del fideicomiso para desastres naturales (o)</t>
  </si>
  <si>
    <t>Cuenta Pública / Auxiliar de Cuentas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</si>
  <si>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</si>
  <si>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</si>
  <si>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</si>
  <si>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Reporte Trim. Formato 6 d)</t>
  </si>
  <si>
    <t>Art. 10 y 21 de la LDF</t>
  </si>
  <si>
    <t>Art. 13 fracc. V y 21 de la LDF</t>
  </si>
  <si>
    <t>6 Previsiones de gasto para compromisos de pago derivados de APPs (r)</t>
  </si>
  <si>
    <t>Presupuesto de Egresos</t>
  </si>
  <si>
    <t>Art. 11 y 21 de la LDF</t>
  </si>
  <si>
    <t>7 Techo de ADEFAS para el ejercicio fiscal (s)</t>
  </si>
  <si>
    <t>Proyecto de Presupuesto de Egresos</t>
  </si>
  <si>
    <t>Art. 12 y 20 de la LDF</t>
  </si>
  <si>
    <t>b. Aprobado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</si>
  <si>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</si>
  <si>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</si>
  <si>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</si>
  <si>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</si>
  <si>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b. Proyecciones de ejercicios posteriores (u)</t>
  </si>
  <si>
    <t>Iniciativa de Ley de Ingresos y Proyecto de Presupuesto de Egresos / Formatos 7 a) y b)</t>
  </si>
  <si>
    <t>c. Descripción de riesgos relevantes y propuestas de acción para enfrentarlos (v)</t>
  </si>
  <si>
    <t>d. Resultados de ejercicios fiscales anteriores y el ejercicio fiscal en cuestión (w)</t>
  </si>
  <si>
    <t>Iniciativa de Ley de Ingresos y Proyecto de Presupuesto de Egresos / Formatos 7 c) y d)</t>
  </si>
  <si>
    <t>e. Estudio actuarial de las pensiones de sus trabajadores (x)</t>
  </si>
  <si>
    <t>Proyecto de Presupuesto de Egresos / Formato 8</t>
  </si>
  <si>
    <t>a. Razones excepcionales que justifican el Balance Presupuestario de Recursos Disponibles negativo (y)</t>
  </si>
  <si>
    <t>Iniciativa de Ley de Ingresos o Proyecto de Presupuesto de Egresos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</si>
  <si>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</si>
  <si>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</si>
  <si>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</si>
  <si>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Reporte Trim. y Cuenta Pública</t>
  </si>
  <si>
    <t>3 Servicios Personales</t>
  </si>
  <si>
    <t>a. Remuneraciones de los servidores públicos (cc)</t>
  </si>
  <si>
    <t>Proyecto de Presupuesto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</si>
  <si>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</si>
  <si>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</si>
  <si>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</si>
  <si>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</si>
  <si>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 xml:space="preserve">Cuenta Pública / Formato 5 </t>
  </si>
  <si>
    <t>Art. 14 y 21 de la LDF</t>
  </si>
  <si>
    <t>b. Monto de Ingresos Excedentes derivados de ILD destinados al fin del A.14, fracción I de la LDF (ff)</t>
  </si>
  <si>
    <t>Cuenta Pública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</si>
  <si>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</si>
  <si>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</si>
  <si>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</si>
  <si>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Art. Noveno Transitorio de la LDF</t>
  </si>
  <si>
    <t>f. Monto de Ingresos Excedentes derivados de ILD destinados al fin señalado por el Artículo 14, párrafo segundo y en el artículo 21 y Noveno Transitorio de la LDF (jj)</t>
  </si>
  <si>
    <t>1 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</si>
  <si>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</si>
  <si>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</si>
  <si>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2 Análisis de conveniencia y análisis de transferencia de riesgos de los proyectos APPs (kk)</t>
  </si>
  <si>
    <t>3 Identificación de población objetivo, destino y temporalidad de subsidios (ll)</t>
  </si>
  <si>
    <t>Art. 13 frac. VII y 21 de la LDF</t>
  </si>
  <si>
    <t>1 Obligaciones a Corto Plazo</t>
  </si>
  <si>
    <t>a. Límite de Obligaciones a Corto Plazo (mm)</t>
  </si>
  <si>
    <t>Art. 30 frac. I de la LDF</t>
  </si>
  <si>
    <t>b. Obligaciones a Corto Plazo (nn)</t>
  </si>
  <si>
    <t>UNIVERSIDAD TECNOLÓGICA LAJA BAJÍO
Guía de Cumplimiento de la Ley de Disciplina Financiera de las Entidades Federativas y Municipios
Del 1 de Enero al 31 de Diciembre de 2023 (b)</t>
  </si>
  <si>
    <t>Guía de Cumplimiento - LDF</t>
  </si>
  <si>
    <t xml:space="preserve">Implementación
                                         </t>
  </si>
  <si>
    <t>SI</t>
  </si>
  <si>
    <t>NO</t>
  </si>
  <si>
    <t>Indicadores de Observancia</t>
  </si>
  <si>
    <t>Mecanismo de Verificación (d)</t>
  </si>
  <si>
    <t>c. Ejercido</t>
  </si>
  <si>
    <t>No  Aplica</t>
  </si>
  <si>
    <t>b. Ejercido</t>
  </si>
  <si>
    <t>b. Aprobadob.</t>
  </si>
  <si>
    <t>No aplica</t>
  </si>
  <si>
    <t xml:space="preserve">g. Monto de Ingresos Excedentes derivados de ILD en un nivel de endeudamiento sostenible de acuerdo al Sistema de Alertas hasta por el 5% de los recursos para cubrir el Gasto Corriente (kk) </t>
  </si>
  <si>
    <t>Si</t>
  </si>
  <si>
    <t>N.A.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</si>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</sst>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}"/>
    </font>
    <font>
      <sz val="8"/>
      <color theme="1"/>
      <name val="}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1"/>
      <name val="Arial"/>
      <family val="2"/>
    </font>
    <font>
      <sz val="7.5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0" fontId="23" fillId="0" borderId="0"/>
    <xf numFmtId="0" fontId="1" fillId="0" borderId="0"/>
  </cellStyleXfs>
  <cellXfs count="25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" fontId="19" fillId="0" borderId="14" xfId="0" applyNumberFormat="1" applyFont="1" applyBorder="1" applyAlignment="1">
      <alignment vertical="center"/>
    </xf>
    <xf numFmtId="4" fontId="20" fillId="0" borderId="14" xfId="0" applyNumberFormat="1" applyFont="1" applyBorder="1" applyAlignment="1">
      <alignment vertical="center"/>
    </xf>
    <xf numFmtId="4" fontId="21" fillId="0" borderId="13" xfId="0" applyNumberFormat="1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4" fillId="4" borderId="1" xfId="4" applyFont="1" applyFill="1" applyBorder="1" applyAlignment="1" applyProtection="1">
      <alignment horizontal="center" vertical="center" wrapText="1"/>
      <protection locked="0"/>
    </xf>
    <xf numFmtId="0" fontId="24" fillId="4" borderId="2" xfId="4" applyFont="1" applyFill="1" applyBorder="1" applyAlignment="1" applyProtection="1">
      <alignment horizontal="center" vertical="center" wrapText="1"/>
      <protection locked="0"/>
    </xf>
    <xf numFmtId="0" fontId="24" fillId="4" borderId="3" xfId="4" applyFont="1" applyFill="1" applyBorder="1" applyAlignment="1" applyProtection="1">
      <alignment horizontal="center" vertical="center" wrapText="1"/>
      <protection locked="0"/>
    </xf>
    <xf numFmtId="0" fontId="19" fillId="0" borderId="0" xfId="4" applyFont="1" applyAlignment="1">
      <alignment vertical="center"/>
    </xf>
    <xf numFmtId="0" fontId="24" fillId="4" borderId="4" xfId="4" applyFont="1" applyFill="1" applyBorder="1" applyAlignment="1" applyProtection="1">
      <alignment horizontal="center" vertical="center" wrapText="1"/>
      <protection locked="0"/>
    </xf>
    <xf numFmtId="0" fontId="24" fillId="4" borderId="6" xfId="4" applyFont="1" applyFill="1" applyBorder="1" applyAlignment="1">
      <alignment horizontal="center" vertical="center"/>
    </xf>
    <xf numFmtId="4" fontId="24" fillId="4" borderId="13" xfId="4" applyNumberFormat="1" applyFont="1" applyFill="1" applyBorder="1" applyAlignment="1">
      <alignment horizontal="center" vertical="center" wrapText="1"/>
    </xf>
    <xf numFmtId="4" fontId="24" fillId="4" borderId="6" xfId="4" applyNumberFormat="1" applyFont="1" applyFill="1" applyBorder="1" applyAlignment="1">
      <alignment horizontal="center" vertical="center" wrapText="1"/>
    </xf>
    <xf numFmtId="0" fontId="24" fillId="4" borderId="9" xfId="4" applyFont="1" applyFill="1" applyBorder="1" applyAlignment="1" applyProtection="1">
      <alignment horizontal="center" vertical="center" wrapText="1"/>
      <protection locked="0"/>
    </xf>
    <xf numFmtId="4" fontId="24" fillId="4" borderId="12" xfId="4" applyNumberFormat="1" applyFont="1" applyFill="1" applyBorder="1" applyAlignment="1">
      <alignment horizontal="center" vertical="center" wrapText="1"/>
    </xf>
    <xf numFmtId="0" fontId="25" fillId="5" borderId="1" xfId="2" applyFont="1" applyFill="1" applyBorder="1" applyAlignment="1" applyProtection="1">
      <alignment horizontal="center" vertical="center"/>
      <protection hidden="1"/>
    </xf>
    <xf numFmtId="0" fontId="24" fillId="5" borderId="2" xfId="4" applyFont="1" applyFill="1" applyBorder="1" applyAlignment="1">
      <alignment vertical="center"/>
    </xf>
    <xf numFmtId="0" fontId="24" fillId="5" borderId="3" xfId="4" applyFont="1" applyFill="1" applyBorder="1" applyAlignment="1">
      <alignment vertical="center"/>
    </xf>
    <xf numFmtId="0" fontId="26" fillId="5" borderId="1" xfId="2" applyFont="1" applyFill="1" applyBorder="1" applyAlignment="1" applyProtection="1">
      <alignment horizontal="center" vertical="center"/>
      <protection hidden="1"/>
    </xf>
    <xf numFmtId="0" fontId="19" fillId="0" borderId="0" xfId="4" applyFont="1" applyAlignment="1">
      <alignment horizontal="center" vertical="center"/>
    </xf>
    <xf numFmtId="15" fontId="19" fillId="0" borderId="0" xfId="4" applyNumberFormat="1" applyFont="1" applyAlignment="1">
      <alignment vertical="center"/>
    </xf>
    <xf numFmtId="0" fontId="4" fillId="0" borderId="1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24" fillId="4" borderId="1" xfId="4" applyFont="1" applyFill="1" applyBorder="1" applyAlignment="1" applyProtection="1">
      <alignment horizontal="center" wrapText="1"/>
      <protection locked="0"/>
    </xf>
    <xf numFmtId="0" fontId="24" fillId="4" borderId="2" xfId="4" applyFont="1" applyFill="1" applyBorder="1" applyAlignment="1" applyProtection="1">
      <alignment horizontal="center" wrapText="1"/>
      <protection locked="0"/>
    </xf>
    <xf numFmtId="0" fontId="24" fillId="4" borderId="3" xfId="4" applyFont="1" applyFill="1" applyBorder="1" applyAlignment="1" applyProtection="1">
      <alignment horizontal="center" wrapText="1"/>
      <protection locked="0"/>
    </xf>
    <xf numFmtId="0" fontId="24" fillId="4" borderId="7" xfId="4" applyFont="1" applyFill="1" applyBorder="1" applyAlignment="1" applyProtection="1">
      <alignment horizontal="center" vertical="center" wrapText="1"/>
      <protection locked="0"/>
    </xf>
    <xf numFmtId="0" fontId="24" fillId="4" borderId="8" xfId="4" applyFont="1" applyFill="1" applyBorder="1" applyAlignment="1">
      <alignment horizontal="center" vertical="center"/>
    </xf>
    <xf numFmtId="0" fontId="24" fillId="4" borderId="1" xfId="4" applyFont="1" applyFill="1" applyBorder="1" applyAlignment="1" applyProtection="1">
      <alignment vertical="center" wrapText="1"/>
      <protection locked="0"/>
    </xf>
    <xf numFmtId="0" fontId="24" fillId="4" borderId="2" xfId="4" applyFont="1" applyFill="1" applyBorder="1" applyAlignment="1" applyProtection="1">
      <alignment horizontal="center" vertical="center" wrapText="1"/>
      <protection locked="0"/>
    </xf>
    <xf numFmtId="0" fontId="24" fillId="4" borderId="3" xfId="4" applyFont="1" applyFill="1" applyBorder="1" applyAlignment="1" applyProtection="1">
      <alignment horizontal="center" vertical="center" wrapText="1"/>
      <protection locked="0"/>
    </xf>
    <xf numFmtId="0" fontId="24" fillId="4" borderId="1" xfId="4" applyFont="1" applyFill="1" applyBorder="1" applyAlignment="1" applyProtection="1">
      <alignment horizontal="center" vertical="center" wrapText="1"/>
      <protection locked="0"/>
    </xf>
    <xf numFmtId="4" fontId="24" fillId="4" borderId="14" xfId="4" applyNumberFormat="1" applyFont="1" applyFill="1" applyBorder="1" applyAlignment="1">
      <alignment horizontal="center" vertical="center" wrapText="1"/>
    </xf>
    <xf numFmtId="0" fontId="24" fillId="4" borderId="11" xfId="4" applyFont="1" applyFill="1" applyBorder="1" applyAlignment="1">
      <alignment horizontal="center" vertical="center"/>
    </xf>
    <xf numFmtId="4" fontId="24" fillId="4" borderId="1" xfId="4" applyNumberFormat="1" applyFont="1" applyFill="1" applyBorder="1" applyAlignment="1">
      <alignment horizontal="center" vertical="center" wrapText="1"/>
    </xf>
    <xf numFmtId="4" fontId="24" fillId="4" borderId="3" xfId="4" applyNumberFormat="1" applyFont="1" applyFill="1" applyBorder="1" applyAlignment="1">
      <alignment horizontal="center" vertical="center" wrapText="1"/>
    </xf>
    <xf numFmtId="4" fontId="24" fillId="4" borderId="15" xfId="4" applyNumberFormat="1" applyFont="1" applyFill="1" applyBorder="1" applyAlignment="1">
      <alignment horizontal="center" vertical="center" wrapText="1"/>
    </xf>
    <xf numFmtId="0" fontId="31" fillId="0" borderId="0" xfId="5" applyFont="1" applyAlignment="1">
      <alignment vertical="center"/>
    </xf>
    <xf numFmtId="0" fontId="19" fillId="4" borderId="1" xfId="5" applyFont="1" applyFill="1" applyBorder="1" applyAlignment="1">
      <alignment horizontal="center" vertical="center"/>
    </xf>
    <xf numFmtId="0" fontId="20" fillId="4" borderId="2" xfId="5" applyFont="1" applyFill="1" applyBorder="1" applyAlignment="1">
      <alignment horizontal="left" vertical="center" wrapText="1"/>
    </xf>
    <xf numFmtId="0" fontId="20" fillId="4" borderId="3" xfId="5" applyFont="1" applyFill="1" applyBorder="1" applyAlignment="1">
      <alignment horizontal="left" vertical="center" wrapText="1"/>
    </xf>
    <xf numFmtId="0" fontId="19" fillId="6" borderId="1" xfId="5" applyFont="1" applyFill="1" applyBorder="1" applyAlignment="1">
      <alignment horizontal="center" vertical="center"/>
    </xf>
    <xf numFmtId="0" fontId="20" fillId="6" borderId="2" xfId="5" applyFont="1" applyFill="1" applyBorder="1" applyAlignment="1">
      <alignment horizontal="left" vertical="center" wrapText="1"/>
    </xf>
    <xf numFmtId="0" fontId="20" fillId="6" borderId="3" xfId="5" applyFont="1" applyFill="1" applyBorder="1" applyAlignment="1">
      <alignment horizontal="left" vertical="center" wrapText="1"/>
    </xf>
    <xf numFmtId="0" fontId="26" fillId="0" borderId="1" xfId="5" applyFont="1" applyBorder="1" applyAlignment="1" applyProtection="1">
      <alignment horizontal="right" vertical="center"/>
      <protection hidden="1"/>
    </xf>
    <xf numFmtId="0" fontId="27" fillId="0" borderId="3" xfId="5" applyFont="1" applyBorder="1" applyAlignment="1">
      <alignment horizontal="left" vertical="center"/>
    </xf>
    <xf numFmtId="0" fontId="19" fillId="0" borderId="12" xfId="5" applyFont="1" applyBorder="1" applyAlignment="1" applyProtection="1">
      <alignment horizontal="center" vertical="center"/>
      <protection locked="0"/>
    </xf>
    <xf numFmtId="0" fontId="28" fillId="0" borderId="12" xfId="5" applyFont="1" applyBorder="1" applyAlignment="1">
      <alignment horizontal="center" vertical="center" wrapText="1"/>
    </xf>
    <xf numFmtId="0" fontId="19" fillId="0" borderId="12" xfId="5" applyFont="1" applyBorder="1" applyAlignment="1" applyProtection="1">
      <alignment vertical="center"/>
      <protection locked="0"/>
    </xf>
    <xf numFmtId="15" fontId="19" fillId="0" borderId="12" xfId="5" applyNumberFormat="1" applyFont="1" applyBorder="1" applyAlignment="1" applyProtection="1">
      <alignment vertical="center"/>
      <protection locked="0"/>
    </xf>
    <xf numFmtId="3" fontId="19" fillId="0" borderId="12" xfId="5" applyNumberFormat="1" applyFont="1" applyBorder="1" applyAlignment="1" applyProtection="1">
      <alignment vertical="center"/>
      <protection locked="0"/>
    </xf>
    <xf numFmtId="0" fontId="19" fillId="0" borderId="12" xfId="5" applyFont="1" applyBorder="1" applyAlignment="1">
      <alignment horizontal="center" vertical="center"/>
    </xf>
    <xf numFmtId="0" fontId="19" fillId="0" borderId="12" xfId="5" applyFont="1" applyBorder="1" applyAlignment="1">
      <alignment horizontal="center" vertical="center" wrapText="1"/>
    </xf>
    <xf numFmtId="0" fontId="19" fillId="0" borderId="12" xfId="5" applyFont="1" applyBorder="1" applyAlignment="1">
      <alignment vertical="center" wrapText="1"/>
    </xf>
    <xf numFmtId="3" fontId="29" fillId="0" borderId="12" xfId="5" applyNumberFormat="1" applyFont="1" applyBorder="1" applyAlignment="1" applyProtection="1">
      <alignment vertical="center"/>
      <protection locked="0"/>
    </xf>
    <xf numFmtId="0" fontId="19" fillId="0" borderId="12" xfId="5" applyFont="1" applyBorder="1" applyAlignment="1" applyProtection="1">
      <alignment vertical="center" wrapText="1"/>
      <protection locked="0"/>
    </xf>
    <xf numFmtId="0" fontId="19" fillId="0" borderId="1" xfId="5" applyFont="1" applyBorder="1" applyAlignment="1">
      <alignment horizontal="center" vertical="center"/>
    </xf>
    <xf numFmtId="0" fontId="27" fillId="0" borderId="2" xfId="5" applyFont="1" applyBorder="1" applyAlignment="1">
      <alignment horizontal="left" vertical="center" wrapText="1"/>
    </xf>
    <xf numFmtId="0" fontId="27" fillId="0" borderId="3" xfId="5" applyFont="1" applyBorder="1" applyAlignment="1">
      <alignment horizontal="left" vertical="center" wrapText="1"/>
    </xf>
    <xf numFmtId="0" fontId="27" fillId="0" borderId="3" xfId="5" applyFont="1" applyBorder="1" applyAlignment="1">
      <alignment horizontal="left" vertical="center" wrapText="1"/>
    </xf>
    <xf numFmtId="0" fontId="19" fillId="4" borderId="12" xfId="5" applyFont="1" applyFill="1" applyBorder="1" applyAlignment="1" applyProtection="1">
      <alignment horizontal="center" vertical="center"/>
      <protection locked="0"/>
    </xf>
    <xf numFmtId="0" fontId="19" fillId="4" borderId="12" xfId="5" applyFont="1" applyFill="1" applyBorder="1" applyAlignment="1" applyProtection="1">
      <alignment vertical="center"/>
      <protection locked="0"/>
    </xf>
    <xf numFmtId="3" fontId="19" fillId="0" borderId="12" xfId="5" applyNumberFormat="1" applyFont="1" applyBorder="1" applyAlignment="1" applyProtection="1">
      <alignment horizontal="center" vertical="center"/>
      <protection locked="0"/>
    </xf>
    <xf numFmtId="3" fontId="19" fillId="0" borderId="12" xfId="5" applyNumberFormat="1" applyFont="1" applyBorder="1" applyAlignment="1" applyProtection="1">
      <alignment horizontal="right" vertical="center"/>
      <protection locked="0"/>
    </xf>
    <xf numFmtId="0" fontId="27" fillId="0" borderId="2" xfId="5" applyFont="1" applyBorder="1" applyAlignment="1">
      <alignment horizontal="left" vertical="center"/>
    </xf>
    <xf numFmtId="0" fontId="19" fillId="0" borderId="2" xfId="5" applyFont="1" applyBorder="1" applyAlignment="1" applyProtection="1">
      <alignment horizontal="center" vertical="center"/>
      <protection locked="0"/>
    </xf>
    <xf numFmtId="0" fontId="28" fillId="0" borderId="2" xfId="5" applyFont="1" applyBorder="1" applyAlignment="1">
      <alignment horizontal="center" vertical="center" wrapText="1"/>
    </xf>
    <xf numFmtId="0" fontId="19" fillId="0" borderId="2" xfId="5" applyFont="1" applyBorder="1" applyAlignment="1" applyProtection="1">
      <alignment vertical="center"/>
      <protection locked="0"/>
    </xf>
    <xf numFmtId="15" fontId="19" fillId="0" borderId="2" xfId="5" applyNumberFormat="1" applyFont="1" applyBorder="1" applyAlignment="1" applyProtection="1">
      <alignment vertical="center"/>
      <protection locked="0"/>
    </xf>
    <xf numFmtId="4" fontId="19" fillId="0" borderId="2" xfId="5" applyNumberFormat="1" applyFont="1" applyBorder="1" applyAlignment="1" applyProtection="1">
      <alignment vertical="center"/>
      <protection locked="0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 applyProtection="1">
      <alignment vertical="center" wrapText="1"/>
      <protection locked="0"/>
    </xf>
    <xf numFmtId="4" fontId="19" fillId="4" borderId="12" xfId="5" applyNumberFormat="1" applyFont="1" applyFill="1" applyBorder="1" applyAlignment="1" applyProtection="1">
      <alignment vertical="center"/>
      <protection locked="0"/>
    </xf>
    <xf numFmtId="0" fontId="30" fillId="0" borderId="3" xfId="5" applyFont="1" applyBorder="1" applyAlignment="1">
      <alignment horizontal="left" vertical="center" wrapText="1"/>
    </xf>
    <xf numFmtId="15" fontId="19" fillId="0" borderId="12" xfId="5" applyNumberFormat="1" applyFont="1" applyBorder="1" applyAlignment="1" applyProtection="1">
      <alignment horizontal="center" vertical="center"/>
      <protection locked="0"/>
    </xf>
    <xf numFmtId="4" fontId="19" fillId="4" borderId="12" xfId="5" applyNumberFormat="1" applyFont="1" applyFill="1" applyBorder="1" applyAlignment="1" applyProtection="1">
      <alignment horizontal="center" vertical="center"/>
      <protection locked="0"/>
    </xf>
    <xf numFmtId="0" fontId="19" fillId="5" borderId="1" xfId="5" applyFont="1" applyFill="1" applyBorder="1" applyAlignment="1">
      <alignment horizontal="center" vertical="center"/>
    </xf>
    <xf numFmtId="0" fontId="28" fillId="0" borderId="12" xfId="5" applyFont="1" applyBorder="1" applyAlignment="1" applyProtection="1">
      <alignment horizontal="center" vertical="center" wrapText="1"/>
      <protection locked="0"/>
    </xf>
    <xf numFmtId="0" fontId="19" fillId="0" borderId="0" xfId="5" applyFont="1" applyAlignment="1">
      <alignment vertical="center"/>
    </xf>
    <xf numFmtId="0" fontId="19" fillId="0" borderId="0" xfId="5" applyFont="1" applyAlignment="1">
      <alignment horizontal="center" vertical="center"/>
    </xf>
    <xf numFmtId="15" fontId="19" fillId="0" borderId="0" xfId="5" applyNumberFormat="1" applyFont="1" applyAlignment="1">
      <alignment vertical="center"/>
    </xf>
  </cellXfs>
  <cellStyles count="6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  <cellStyle name="Normal 3 9 2" xfId="4" xr:uid="{BFA3AAA7-1C7A-4209-BB62-9DFB10D5822D}"/>
    <cellStyle name="Normal 4" xfId="5" xr:uid="{479EE8E5-AC3E-42BA-ABB9-48F3F3870C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opLeftCell="A4" zoomScaleNormal="100" workbookViewId="0">
      <selection activeCell="C20" sqref="C20"/>
    </sheetView>
  </sheetViews>
  <sheetFormatPr baseColWidth="10" defaultColWidth="11" defaultRowHeight="1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>
      <c r="A1" s="145" t="s">
        <v>0</v>
      </c>
      <c r="B1" s="146"/>
      <c r="C1" s="146"/>
      <c r="D1" s="146"/>
      <c r="E1" s="146"/>
      <c r="F1" s="147"/>
    </row>
    <row r="2" spans="1:6" ht="15" customHeight="1">
      <c r="A2" s="111" t="s">
        <v>565</v>
      </c>
      <c r="B2" s="112"/>
      <c r="C2" s="112"/>
      <c r="D2" s="112"/>
      <c r="E2" s="112"/>
      <c r="F2" s="113"/>
    </row>
    <row r="3" spans="1:6" ht="15" customHeight="1">
      <c r="A3" s="114" t="s">
        <v>1</v>
      </c>
      <c r="B3" s="115"/>
      <c r="C3" s="115"/>
      <c r="D3" s="115"/>
      <c r="E3" s="115"/>
      <c r="F3" s="116"/>
    </row>
    <row r="4" spans="1:6" ht="12.95" customHeight="1">
      <c r="A4" s="114" t="s">
        <v>564</v>
      </c>
      <c r="B4" s="115"/>
      <c r="C4" s="115"/>
      <c r="D4" s="115"/>
      <c r="E4" s="115"/>
      <c r="F4" s="116"/>
    </row>
    <row r="5" spans="1:6" ht="12.95" customHeight="1">
      <c r="A5" s="117" t="s">
        <v>2</v>
      </c>
      <c r="B5" s="118"/>
      <c r="C5" s="118"/>
      <c r="D5" s="118"/>
      <c r="E5" s="118"/>
      <c r="F5" s="119"/>
    </row>
    <row r="6" spans="1:6" ht="41.45" customHeight="1">
      <c r="A6" s="42" t="s">
        <v>3</v>
      </c>
      <c r="B6" s="43" t="s">
        <v>4</v>
      </c>
      <c r="C6" s="1" t="s">
        <v>5</v>
      </c>
      <c r="D6" s="44" t="s">
        <v>6</v>
      </c>
      <c r="E6" s="43" t="s">
        <v>4</v>
      </c>
      <c r="F6" s="1" t="s">
        <v>5</v>
      </c>
    </row>
    <row r="7" spans="1:6" ht="12.95" customHeight="1">
      <c r="A7" s="45" t="s">
        <v>7</v>
      </c>
      <c r="B7" s="46"/>
      <c r="C7" s="46"/>
      <c r="D7" s="45" t="s">
        <v>8</v>
      </c>
      <c r="E7" s="46"/>
      <c r="F7" s="46"/>
    </row>
    <row r="8" spans="1:6">
      <c r="A8" s="2" t="s">
        <v>9</v>
      </c>
      <c r="B8" s="47"/>
      <c r="C8" s="47"/>
      <c r="D8" s="2" t="s">
        <v>10</v>
      </c>
      <c r="E8" s="47"/>
      <c r="F8" s="47"/>
    </row>
    <row r="9" spans="1:6">
      <c r="A9" s="48" t="s">
        <v>11</v>
      </c>
      <c r="B9" s="140">
        <f>SUM(B10:B16)</f>
        <v>3883935.88</v>
      </c>
      <c r="C9" s="140">
        <f>SUM(C10:C16)</f>
        <v>2320946.5299999998</v>
      </c>
      <c r="D9" s="48" t="s">
        <v>12</v>
      </c>
      <c r="E9" s="140">
        <f>SUM(E10:E18)</f>
        <v>1049748.76</v>
      </c>
      <c r="F9" s="140">
        <f>SUM(F10:F18)</f>
        <v>416542.7</v>
      </c>
    </row>
    <row r="10" spans="1:6">
      <c r="A10" s="50" t="s">
        <v>13</v>
      </c>
      <c r="B10" s="140">
        <v>0</v>
      </c>
      <c r="C10" s="140">
        <v>0</v>
      </c>
      <c r="D10" s="50" t="s">
        <v>14</v>
      </c>
      <c r="E10" s="140">
        <v>538160.81999999995</v>
      </c>
      <c r="F10" s="140">
        <v>16764.759999999998</v>
      </c>
    </row>
    <row r="11" spans="1:6">
      <c r="A11" s="50" t="s">
        <v>15</v>
      </c>
      <c r="B11" s="140">
        <v>3883935.88</v>
      </c>
      <c r="C11" s="140">
        <v>2320946.5299999998</v>
      </c>
      <c r="D11" s="50" t="s">
        <v>16</v>
      </c>
      <c r="E11" s="140">
        <v>2059</v>
      </c>
      <c r="F11" s="140">
        <v>72449.119999999995</v>
      </c>
    </row>
    <row r="12" spans="1:6">
      <c r="A12" s="50" t="s">
        <v>17</v>
      </c>
      <c r="B12" s="140">
        <v>0</v>
      </c>
      <c r="C12" s="140">
        <v>0</v>
      </c>
      <c r="D12" s="50" t="s">
        <v>18</v>
      </c>
      <c r="E12" s="140">
        <v>0</v>
      </c>
      <c r="F12" s="140">
        <v>0</v>
      </c>
    </row>
    <row r="13" spans="1:6">
      <c r="A13" s="50" t="s">
        <v>19</v>
      </c>
      <c r="B13" s="140">
        <v>0</v>
      </c>
      <c r="C13" s="140">
        <v>0</v>
      </c>
      <c r="D13" s="50" t="s">
        <v>20</v>
      </c>
      <c r="E13" s="140">
        <v>0</v>
      </c>
      <c r="F13" s="140">
        <v>0</v>
      </c>
    </row>
    <row r="14" spans="1:6">
      <c r="A14" s="50" t="s">
        <v>21</v>
      </c>
      <c r="B14" s="140">
        <v>0</v>
      </c>
      <c r="C14" s="140">
        <v>0</v>
      </c>
      <c r="D14" s="50" t="s">
        <v>22</v>
      </c>
      <c r="E14" s="140">
        <v>0</v>
      </c>
      <c r="F14" s="140">
        <v>0</v>
      </c>
    </row>
    <row r="15" spans="1:6">
      <c r="A15" s="50" t="s">
        <v>23</v>
      </c>
      <c r="B15" s="140">
        <v>0</v>
      </c>
      <c r="C15" s="140">
        <v>0</v>
      </c>
      <c r="D15" s="50" t="s">
        <v>24</v>
      </c>
      <c r="E15" s="140">
        <v>0</v>
      </c>
      <c r="F15" s="140">
        <v>0</v>
      </c>
    </row>
    <row r="16" spans="1:6">
      <c r="A16" s="50" t="s">
        <v>25</v>
      </c>
      <c r="B16" s="140">
        <v>0</v>
      </c>
      <c r="C16" s="140">
        <v>0</v>
      </c>
      <c r="D16" s="50" t="s">
        <v>26</v>
      </c>
      <c r="E16" s="140">
        <v>489662.93</v>
      </c>
      <c r="F16" s="140">
        <v>307462.81</v>
      </c>
    </row>
    <row r="17" spans="1:6">
      <c r="A17" s="48" t="s">
        <v>27</v>
      </c>
      <c r="B17" s="140">
        <f>SUM(B18:B24)</f>
        <v>0</v>
      </c>
      <c r="C17" s="140">
        <f>SUM(C18:C24)</f>
        <v>0</v>
      </c>
      <c r="D17" s="50" t="s">
        <v>28</v>
      </c>
      <c r="E17" s="140">
        <v>0</v>
      </c>
      <c r="F17" s="140">
        <v>0</v>
      </c>
    </row>
    <row r="18" spans="1:6">
      <c r="A18" s="50" t="s">
        <v>29</v>
      </c>
      <c r="B18" s="140">
        <v>0</v>
      </c>
      <c r="C18" s="140">
        <v>0</v>
      </c>
      <c r="D18" s="50" t="s">
        <v>30</v>
      </c>
      <c r="E18" s="140">
        <v>19866.009999999998</v>
      </c>
      <c r="F18" s="140">
        <v>19866.009999999998</v>
      </c>
    </row>
    <row r="19" spans="1:6">
      <c r="A19" s="50" t="s">
        <v>31</v>
      </c>
      <c r="B19" s="140">
        <v>0</v>
      </c>
      <c r="C19" s="140">
        <v>0</v>
      </c>
      <c r="D19" s="48" t="s">
        <v>32</v>
      </c>
      <c r="E19" s="140">
        <f>SUM(E20:E22)</f>
        <v>0</v>
      </c>
      <c r="F19" s="140">
        <f>SUM(F20:F22)</f>
        <v>0</v>
      </c>
    </row>
    <row r="20" spans="1:6">
      <c r="A20" s="50" t="s">
        <v>33</v>
      </c>
      <c r="B20" s="140">
        <v>0</v>
      </c>
      <c r="C20" s="140">
        <v>0</v>
      </c>
      <c r="D20" s="50" t="s">
        <v>34</v>
      </c>
      <c r="E20" s="140">
        <v>0</v>
      </c>
      <c r="F20" s="140">
        <v>0</v>
      </c>
    </row>
    <row r="21" spans="1:6">
      <c r="A21" s="50" t="s">
        <v>35</v>
      </c>
      <c r="B21" s="140">
        <v>0</v>
      </c>
      <c r="C21" s="140">
        <v>0</v>
      </c>
      <c r="D21" s="50" t="s">
        <v>36</v>
      </c>
      <c r="E21" s="140">
        <v>0</v>
      </c>
      <c r="F21" s="140">
        <v>0</v>
      </c>
    </row>
    <row r="22" spans="1:6">
      <c r="A22" s="50" t="s">
        <v>37</v>
      </c>
      <c r="B22" s="140">
        <v>0</v>
      </c>
      <c r="C22" s="140">
        <v>0</v>
      </c>
      <c r="D22" s="50" t="s">
        <v>38</v>
      </c>
      <c r="E22" s="140">
        <v>0</v>
      </c>
      <c r="F22" s="140">
        <v>0</v>
      </c>
    </row>
    <row r="23" spans="1:6">
      <c r="A23" s="50" t="s">
        <v>39</v>
      </c>
      <c r="B23" s="140">
        <v>0</v>
      </c>
      <c r="C23" s="140">
        <v>0</v>
      </c>
      <c r="D23" s="48" t="s">
        <v>40</v>
      </c>
      <c r="E23" s="140">
        <f>SUM(E24:E25)</f>
        <v>0</v>
      </c>
      <c r="F23" s="140">
        <f>SUM(F24:F25)</f>
        <v>0</v>
      </c>
    </row>
    <row r="24" spans="1:6">
      <c r="A24" s="50" t="s">
        <v>41</v>
      </c>
      <c r="B24" s="140">
        <v>0</v>
      </c>
      <c r="C24" s="140">
        <v>0</v>
      </c>
      <c r="D24" s="50" t="s">
        <v>42</v>
      </c>
      <c r="E24" s="140">
        <v>0</v>
      </c>
      <c r="F24" s="140">
        <v>0</v>
      </c>
    </row>
    <row r="25" spans="1:6">
      <c r="A25" s="48" t="s">
        <v>43</v>
      </c>
      <c r="B25" s="140">
        <f>SUM(B26:B30)</f>
        <v>10</v>
      </c>
      <c r="C25" s="140">
        <f>SUM(C26:C30)</f>
        <v>10</v>
      </c>
      <c r="D25" s="50" t="s">
        <v>44</v>
      </c>
      <c r="E25" s="140">
        <v>0</v>
      </c>
      <c r="F25" s="140">
        <v>0</v>
      </c>
    </row>
    <row r="26" spans="1:6">
      <c r="A26" s="50" t="s">
        <v>45</v>
      </c>
      <c r="B26" s="140">
        <v>0</v>
      </c>
      <c r="C26" s="140">
        <v>0</v>
      </c>
      <c r="D26" s="48" t="s">
        <v>46</v>
      </c>
      <c r="E26" s="140">
        <v>0</v>
      </c>
      <c r="F26" s="140">
        <v>0</v>
      </c>
    </row>
    <row r="27" spans="1:6">
      <c r="A27" s="50" t="s">
        <v>47</v>
      </c>
      <c r="B27" s="140">
        <v>0</v>
      </c>
      <c r="C27" s="140">
        <v>0</v>
      </c>
      <c r="D27" s="48" t="s">
        <v>48</v>
      </c>
      <c r="E27" s="140">
        <f>SUM(E28:E30)</f>
        <v>0</v>
      </c>
      <c r="F27" s="140">
        <f>SUM(F28:F30)</f>
        <v>0</v>
      </c>
    </row>
    <row r="28" spans="1:6">
      <c r="A28" s="50" t="s">
        <v>49</v>
      </c>
      <c r="B28" s="140">
        <v>0</v>
      </c>
      <c r="C28" s="140">
        <v>0</v>
      </c>
      <c r="D28" s="50" t="s">
        <v>50</v>
      </c>
      <c r="E28" s="140">
        <v>0</v>
      </c>
      <c r="F28" s="140">
        <v>0</v>
      </c>
    </row>
    <row r="29" spans="1:6">
      <c r="A29" s="50" t="s">
        <v>51</v>
      </c>
      <c r="B29" s="140">
        <v>10</v>
      </c>
      <c r="C29" s="140">
        <v>10</v>
      </c>
      <c r="D29" s="50" t="s">
        <v>52</v>
      </c>
      <c r="E29" s="140">
        <v>0</v>
      </c>
      <c r="F29" s="140">
        <v>0</v>
      </c>
    </row>
    <row r="30" spans="1:6">
      <c r="A30" s="50" t="s">
        <v>53</v>
      </c>
      <c r="B30" s="140">
        <v>0</v>
      </c>
      <c r="C30" s="140">
        <v>0</v>
      </c>
      <c r="D30" s="50" t="s">
        <v>54</v>
      </c>
      <c r="E30" s="140">
        <v>0</v>
      </c>
      <c r="F30" s="140">
        <v>0</v>
      </c>
    </row>
    <row r="31" spans="1:6">
      <c r="A31" s="48" t="s">
        <v>55</v>
      </c>
      <c r="B31" s="140">
        <f>SUM(B32:B36)</f>
        <v>0</v>
      </c>
      <c r="C31" s="140">
        <f>SUM(C32:C36)</f>
        <v>0</v>
      </c>
      <c r="D31" s="48" t="s">
        <v>56</v>
      </c>
      <c r="E31" s="140">
        <f>SUM(E32:E37)</f>
        <v>0</v>
      </c>
      <c r="F31" s="140">
        <f>SUM(F32:F37)</f>
        <v>0</v>
      </c>
    </row>
    <row r="32" spans="1:6">
      <c r="A32" s="50" t="s">
        <v>57</v>
      </c>
      <c r="B32" s="140">
        <v>0</v>
      </c>
      <c r="C32" s="140">
        <v>0</v>
      </c>
      <c r="D32" s="50" t="s">
        <v>58</v>
      </c>
      <c r="E32" s="140">
        <v>0</v>
      </c>
      <c r="F32" s="140">
        <v>0</v>
      </c>
    </row>
    <row r="33" spans="1:6" ht="14.45" customHeight="1">
      <c r="A33" s="50" t="s">
        <v>59</v>
      </c>
      <c r="B33" s="140">
        <v>0</v>
      </c>
      <c r="C33" s="140">
        <v>0</v>
      </c>
      <c r="D33" s="50" t="s">
        <v>60</v>
      </c>
      <c r="E33" s="140">
        <v>0</v>
      </c>
      <c r="F33" s="140">
        <v>0</v>
      </c>
    </row>
    <row r="34" spans="1:6" ht="14.45" customHeight="1">
      <c r="A34" s="50" t="s">
        <v>61</v>
      </c>
      <c r="B34" s="140">
        <v>0</v>
      </c>
      <c r="C34" s="140">
        <v>0</v>
      </c>
      <c r="D34" s="50" t="s">
        <v>62</v>
      </c>
      <c r="E34" s="140">
        <v>0</v>
      </c>
      <c r="F34" s="140">
        <v>0</v>
      </c>
    </row>
    <row r="35" spans="1:6" ht="14.45" customHeight="1">
      <c r="A35" s="50" t="s">
        <v>63</v>
      </c>
      <c r="B35" s="140">
        <v>0</v>
      </c>
      <c r="C35" s="140">
        <v>0</v>
      </c>
      <c r="D35" s="50" t="s">
        <v>64</v>
      </c>
      <c r="E35" s="140">
        <v>0</v>
      </c>
      <c r="F35" s="140">
        <v>0</v>
      </c>
    </row>
    <row r="36" spans="1:6" ht="14.45" customHeight="1">
      <c r="A36" s="50" t="s">
        <v>65</v>
      </c>
      <c r="B36" s="140">
        <v>0</v>
      </c>
      <c r="C36" s="140">
        <v>0</v>
      </c>
      <c r="D36" s="50" t="s">
        <v>66</v>
      </c>
      <c r="E36" s="140">
        <v>0</v>
      </c>
      <c r="F36" s="140">
        <v>0</v>
      </c>
    </row>
    <row r="37" spans="1:6" ht="14.45" customHeight="1">
      <c r="A37" s="48" t="s">
        <v>67</v>
      </c>
      <c r="B37" s="140">
        <v>0</v>
      </c>
      <c r="C37" s="140">
        <v>0</v>
      </c>
      <c r="D37" s="50" t="s">
        <v>68</v>
      </c>
      <c r="E37" s="140">
        <v>0</v>
      </c>
      <c r="F37" s="140">
        <v>0</v>
      </c>
    </row>
    <row r="38" spans="1:6">
      <c r="A38" s="48" t="s">
        <v>69</v>
      </c>
      <c r="B38" s="140">
        <f>SUM(B39:B40)</f>
        <v>0</v>
      </c>
      <c r="C38" s="140">
        <f>SUM(C39:C40)</f>
        <v>0</v>
      </c>
      <c r="D38" s="48" t="s">
        <v>70</v>
      </c>
      <c r="E38" s="140">
        <f>SUM(E39:E41)</f>
        <v>0</v>
      </c>
      <c r="F38" s="140">
        <f>SUM(F39:F41)</f>
        <v>0</v>
      </c>
    </row>
    <row r="39" spans="1:6">
      <c r="A39" s="50" t="s">
        <v>71</v>
      </c>
      <c r="B39" s="140">
        <v>0</v>
      </c>
      <c r="C39" s="140">
        <v>0</v>
      </c>
      <c r="D39" s="50" t="s">
        <v>72</v>
      </c>
      <c r="E39" s="140">
        <v>0</v>
      </c>
      <c r="F39" s="140">
        <v>0</v>
      </c>
    </row>
    <row r="40" spans="1:6">
      <c r="A40" s="50" t="s">
        <v>73</v>
      </c>
      <c r="B40" s="140">
        <v>0</v>
      </c>
      <c r="C40" s="140">
        <v>0</v>
      </c>
      <c r="D40" s="50" t="s">
        <v>74</v>
      </c>
      <c r="E40" s="140">
        <v>0</v>
      </c>
      <c r="F40" s="140">
        <v>0</v>
      </c>
    </row>
    <row r="41" spans="1:6">
      <c r="A41" s="48" t="s">
        <v>75</v>
      </c>
      <c r="B41" s="140">
        <f>SUM(B42:B45)</f>
        <v>0</v>
      </c>
      <c r="C41" s="140">
        <f>SUM(C42:C45)</f>
        <v>0</v>
      </c>
      <c r="D41" s="50" t="s">
        <v>76</v>
      </c>
      <c r="E41" s="140">
        <v>0</v>
      </c>
      <c r="F41" s="140">
        <v>0</v>
      </c>
    </row>
    <row r="42" spans="1:6">
      <c r="A42" s="50" t="s">
        <v>77</v>
      </c>
      <c r="B42" s="140">
        <v>0</v>
      </c>
      <c r="C42" s="140">
        <v>0</v>
      </c>
      <c r="D42" s="48" t="s">
        <v>78</v>
      </c>
      <c r="E42" s="140">
        <f>SUM(E43:E45)</f>
        <v>9607.74</v>
      </c>
      <c r="F42" s="140">
        <f>SUM(F43:F45)</f>
        <v>7697</v>
      </c>
    </row>
    <row r="43" spans="1:6">
      <c r="A43" s="50" t="s">
        <v>79</v>
      </c>
      <c r="B43" s="140">
        <v>0</v>
      </c>
      <c r="C43" s="140">
        <v>0</v>
      </c>
      <c r="D43" s="50" t="s">
        <v>80</v>
      </c>
      <c r="E43" s="140">
        <v>0</v>
      </c>
      <c r="F43" s="140">
        <v>0</v>
      </c>
    </row>
    <row r="44" spans="1:6">
      <c r="A44" s="50" t="s">
        <v>81</v>
      </c>
      <c r="B44" s="140">
        <v>0</v>
      </c>
      <c r="C44" s="140">
        <v>0</v>
      </c>
      <c r="D44" s="50" t="s">
        <v>82</v>
      </c>
      <c r="E44" s="140">
        <v>0</v>
      </c>
      <c r="F44" s="140">
        <v>0</v>
      </c>
    </row>
    <row r="45" spans="1:6">
      <c r="A45" s="50" t="s">
        <v>83</v>
      </c>
      <c r="B45" s="140">
        <v>0</v>
      </c>
      <c r="C45" s="140">
        <v>0</v>
      </c>
      <c r="D45" s="50" t="s">
        <v>84</v>
      </c>
      <c r="E45" s="140">
        <v>9607.74</v>
      </c>
      <c r="F45" s="140">
        <v>7697</v>
      </c>
    </row>
    <row r="46" spans="1:6">
      <c r="A46" s="47"/>
      <c r="B46" s="140"/>
      <c r="C46" s="140"/>
      <c r="D46" s="47"/>
      <c r="E46" s="140"/>
      <c r="F46" s="140"/>
    </row>
    <row r="47" spans="1:6">
      <c r="A47" s="3" t="s">
        <v>85</v>
      </c>
      <c r="B47" s="141">
        <f>B9+B17+B25+B31+B37+B38+B41</f>
        <v>3883945.88</v>
      </c>
      <c r="C47" s="141">
        <f>C9+C17+C25+C31+C37+C38+C41</f>
        <v>2320956.5299999998</v>
      </c>
      <c r="D47" s="2" t="s">
        <v>86</v>
      </c>
      <c r="E47" s="141">
        <f>E9+E19+E23+E26+E27+E31+E38+E42</f>
        <v>1059356.5</v>
      </c>
      <c r="F47" s="141">
        <f>F9+F19+F23+F26+F27+F31+F38+F42</f>
        <v>424239.7</v>
      </c>
    </row>
    <row r="48" spans="1:6">
      <c r="A48" s="47"/>
      <c r="B48" s="140"/>
      <c r="C48" s="140"/>
      <c r="D48" s="47"/>
      <c r="E48" s="140"/>
      <c r="F48" s="140"/>
    </row>
    <row r="49" spans="1:6">
      <c r="A49" s="2" t="s">
        <v>87</v>
      </c>
      <c r="B49" s="140"/>
      <c r="C49" s="140"/>
      <c r="D49" s="2" t="s">
        <v>88</v>
      </c>
      <c r="E49" s="140"/>
      <c r="F49" s="140"/>
    </row>
    <row r="50" spans="1:6">
      <c r="A50" s="48" t="s">
        <v>89</v>
      </c>
      <c r="B50" s="140">
        <v>0</v>
      </c>
      <c r="C50" s="140">
        <v>0</v>
      </c>
      <c r="D50" s="48" t="s">
        <v>90</v>
      </c>
      <c r="E50" s="140">
        <v>0</v>
      </c>
      <c r="F50" s="140">
        <v>0</v>
      </c>
    </row>
    <row r="51" spans="1:6">
      <c r="A51" s="48" t="s">
        <v>91</v>
      </c>
      <c r="B51" s="140">
        <v>0</v>
      </c>
      <c r="C51" s="140">
        <v>0</v>
      </c>
      <c r="D51" s="48" t="s">
        <v>92</v>
      </c>
      <c r="E51" s="140">
        <v>0</v>
      </c>
      <c r="F51" s="140">
        <v>0</v>
      </c>
    </row>
    <row r="52" spans="1:6">
      <c r="A52" s="48" t="s">
        <v>93</v>
      </c>
      <c r="B52" s="140">
        <v>59898995.140000001</v>
      </c>
      <c r="C52" s="140">
        <v>59898995.140000001</v>
      </c>
      <c r="D52" s="48" t="s">
        <v>94</v>
      </c>
      <c r="E52" s="140">
        <v>0</v>
      </c>
      <c r="F52" s="140">
        <v>0</v>
      </c>
    </row>
    <row r="53" spans="1:6">
      <c r="A53" s="48" t="s">
        <v>95</v>
      </c>
      <c r="B53" s="140">
        <v>8476245.0399999991</v>
      </c>
      <c r="C53" s="140">
        <v>8476245.0399999991</v>
      </c>
      <c r="D53" s="48" t="s">
        <v>96</v>
      </c>
      <c r="E53" s="140">
        <v>0</v>
      </c>
      <c r="F53" s="140">
        <v>0</v>
      </c>
    </row>
    <row r="54" spans="1:6">
      <c r="A54" s="48" t="s">
        <v>97</v>
      </c>
      <c r="B54" s="140">
        <v>0</v>
      </c>
      <c r="C54" s="140">
        <v>0</v>
      </c>
      <c r="D54" s="48" t="s">
        <v>98</v>
      </c>
      <c r="E54" s="140">
        <v>0</v>
      </c>
      <c r="F54" s="140">
        <v>0</v>
      </c>
    </row>
    <row r="55" spans="1:6">
      <c r="A55" s="48" t="s">
        <v>99</v>
      </c>
      <c r="B55" s="140">
        <v>-4236892.34</v>
      </c>
      <c r="C55" s="140">
        <v>-3589649.48</v>
      </c>
      <c r="D55" s="52" t="s">
        <v>100</v>
      </c>
      <c r="E55" s="140">
        <v>0</v>
      </c>
      <c r="F55" s="140">
        <v>0</v>
      </c>
    </row>
    <row r="56" spans="1:6">
      <c r="A56" s="48" t="s">
        <v>101</v>
      </c>
      <c r="B56" s="140">
        <v>0</v>
      </c>
      <c r="C56" s="140">
        <v>0</v>
      </c>
      <c r="D56" s="47"/>
      <c r="E56" s="140"/>
      <c r="F56" s="140"/>
    </row>
    <row r="57" spans="1:6">
      <c r="A57" s="48" t="s">
        <v>102</v>
      </c>
      <c r="B57" s="140">
        <v>0</v>
      </c>
      <c r="C57" s="140">
        <v>0</v>
      </c>
      <c r="D57" s="2" t="s">
        <v>103</v>
      </c>
      <c r="E57" s="141">
        <f>SUM(E50:E55)</f>
        <v>0</v>
      </c>
      <c r="F57" s="141">
        <f>SUM(F50:F55)</f>
        <v>0</v>
      </c>
    </row>
    <row r="58" spans="1:6">
      <c r="A58" s="48" t="s">
        <v>104</v>
      </c>
      <c r="B58" s="140">
        <v>0</v>
      </c>
      <c r="C58" s="140">
        <v>0</v>
      </c>
      <c r="D58" s="47"/>
      <c r="E58" s="140"/>
      <c r="F58" s="140"/>
    </row>
    <row r="59" spans="1:6">
      <c r="A59" s="47"/>
      <c r="B59" s="140"/>
      <c r="C59" s="140"/>
      <c r="D59" s="2" t="s">
        <v>105</v>
      </c>
      <c r="E59" s="141">
        <f>E57+E47</f>
        <v>1059356.5</v>
      </c>
      <c r="F59" s="141">
        <f>F57+F47</f>
        <v>424239.7</v>
      </c>
    </row>
    <row r="60" spans="1:6">
      <c r="A60" s="3" t="s">
        <v>106</v>
      </c>
      <c r="B60" s="141">
        <f>SUM(B50:B58)</f>
        <v>64138347.840000004</v>
      </c>
      <c r="C60" s="141">
        <f>SUM(C50:C58)</f>
        <v>64785590.70000001</v>
      </c>
      <c r="D60" s="47"/>
      <c r="E60" s="140"/>
      <c r="F60" s="140"/>
    </row>
    <row r="61" spans="1:6">
      <c r="A61" s="47"/>
      <c r="B61" s="140"/>
      <c r="C61" s="140"/>
      <c r="D61" s="53" t="s">
        <v>107</v>
      </c>
      <c r="E61" s="140"/>
      <c r="F61" s="140"/>
    </row>
    <row r="62" spans="1:6">
      <c r="A62" s="3" t="s">
        <v>108</v>
      </c>
      <c r="B62" s="141">
        <f>B47+B60</f>
        <v>68022293.719999999</v>
      </c>
      <c r="C62" s="141">
        <f>C47+C60</f>
        <v>67106547.230000012</v>
      </c>
      <c r="D62" s="47"/>
      <c r="E62" s="140"/>
      <c r="F62" s="140"/>
    </row>
    <row r="63" spans="1:6">
      <c r="A63" s="47"/>
      <c r="B63" s="47"/>
      <c r="C63" s="47"/>
      <c r="D63" s="54" t="s">
        <v>109</v>
      </c>
      <c r="E63" s="140">
        <f>SUM(E64:E66)</f>
        <v>78825852.340000004</v>
      </c>
      <c r="F63" s="140">
        <f>SUM(F64:F66)</f>
        <v>78265852.340000004</v>
      </c>
    </row>
    <row r="64" spans="1:6">
      <c r="A64" s="47"/>
      <c r="B64" s="47"/>
      <c r="C64" s="47"/>
      <c r="D64" s="48" t="s">
        <v>110</v>
      </c>
      <c r="E64" s="140">
        <v>78825852.340000004</v>
      </c>
      <c r="F64" s="140">
        <v>78265852.340000004</v>
      </c>
    </row>
    <row r="65" spans="1:6">
      <c r="A65" s="47"/>
      <c r="B65" s="47"/>
      <c r="C65" s="47"/>
      <c r="D65" s="52" t="s">
        <v>111</v>
      </c>
      <c r="E65" s="140">
        <v>0</v>
      </c>
      <c r="F65" s="140">
        <v>0</v>
      </c>
    </row>
    <row r="66" spans="1:6">
      <c r="A66" s="47"/>
      <c r="B66" s="47"/>
      <c r="C66" s="47"/>
      <c r="D66" s="48" t="s">
        <v>112</v>
      </c>
      <c r="E66" s="140">
        <v>0</v>
      </c>
      <c r="F66" s="140">
        <v>0</v>
      </c>
    </row>
    <row r="67" spans="1:6">
      <c r="A67" s="47"/>
      <c r="B67" s="47"/>
      <c r="C67" s="47"/>
      <c r="D67" s="47"/>
      <c r="E67" s="140"/>
      <c r="F67" s="140"/>
    </row>
    <row r="68" spans="1:6">
      <c r="A68" s="47"/>
      <c r="B68" s="47"/>
      <c r="C68" s="47"/>
      <c r="D68" s="54" t="s">
        <v>113</v>
      </c>
      <c r="E68" s="140">
        <f>SUM(E69:E73)</f>
        <v>-11862915.119999999</v>
      </c>
      <c r="F68" s="140">
        <f>SUM(F69:F73)</f>
        <v>-11583544.810000001</v>
      </c>
    </row>
    <row r="69" spans="1:6">
      <c r="A69" s="55"/>
      <c r="B69" s="47"/>
      <c r="C69" s="47"/>
      <c r="D69" s="48" t="s">
        <v>114</v>
      </c>
      <c r="E69" s="140">
        <v>380345.8</v>
      </c>
      <c r="F69" s="140">
        <v>-85992.9</v>
      </c>
    </row>
    <row r="70" spans="1:6">
      <c r="A70" s="55"/>
      <c r="B70" s="47"/>
      <c r="C70" s="47"/>
      <c r="D70" s="48" t="s">
        <v>115</v>
      </c>
      <c r="E70" s="140">
        <v>-12294776.49</v>
      </c>
      <c r="F70" s="140">
        <v>-11549067.48</v>
      </c>
    </row>
    <row r="71" spans="1:6">
      <c r="A71" s="55"/>
      <c r="B71" s="47"/>
      <c r="C71" s="47"/>
      <c r="D71" s="48" t="s">
        <v>116</v>
      </c>
      <c r="E71" s="140">
        <v>0</v>
      </c>
      <c r="F71" s="140">
        <v>0</v>
      </c>
    </row>
    <row r="72" spans="1:6">
      <c r="A72" s="55"/>
      <c r="B72" s="47"/>
      <c r="C72" s="47"/>
      <c r="D72" s="48" t="s">
        <v>117</v>
      </c>
      <c r="E72" s="140">
        <v>51515.57</v>
      </c>
      <c r="F72" s="140">
        <v>51515.57</v>
      </c>
    </row>
    <row r="73" spans="1:6">
      <c r="A73" s="55"/>
      <c r="B73" s="47"/>
      <c r="C73" s="47"/>
      <c r="D73" s="48" t="s">
        <v>118</v>
      </c>
      <c r="E73" s="140">
        <v>0</v>
      </c>
      <c r="F73" s="140">
        <v>0</v>
      </c>
    </row>
    <row r="74" spans="1:6">
      <c r="A74" s="55"/>
      <c r="B74" s="47"/>
      <c r="C74" s="47"/>
      <c r="D74" s="47"/>
      <c r="E74" s="140"/>
      <c r="F74" s="140"/>
    </row>
    <row r="75" spans="1:6">
      <c r="A75" s="55"/>
      <c r="B75" s="47"/>
      <c r="C75" s="47"/>
      <c r="D75" s="54" t="s">
        <v>119</v>
      </c>
      <c r="E75" s="140">
        <f>SUM(E76:E77)</f>
        <v>0</v>
      </c>
      <c r="F75" s="140">
        <f>SUM(F76:F77)</f>
        <v>0</v>
      </c>
    </row>
    <row r="76" spans="1:6">
      <c r="A76" s="55"/>
      <c r="B76" s="47"/>
      <c r="C76" s="47"/>
      <c r="D76" s="48" t="s">
        <v>120</v>
      </c>
      <c r="E76" s="140">
        <v>0</v>
      </c>
      <c r="F76" s="140">
        <v>0</v>
      </c>
    </row>
    <row r="77" spans="1:6">
      <c r="A77" s="55"/>
      <c r="B77" s="47"/>
      <c r="C77" s="47"/>
      <c r="D77" s="48" t="s">
        <v>121</v>
      </c>
      <c r="E77" s="140">
        <v>0</v>
      </c>
      <c r="F77" s="140">
        <v>0</v>
      </c>
    </row>
    <row r="78" spans="1:6">
      <c r="A78" s="55"/>
      <c r="B78" s="47"/>
      <c r="C78" s="47"/>
      <c r="D78" s="47"/>
      <c r="E78" s="140"/>
      <c r="F78" s="140"/>
    </row>
    <row r="79" spans="1:6">
      <c r="A79" s="55"/>
      <c r="B79" s="47"/>
      <c r="C79" s="47"/>
      <c r="D79" s="2" t="s">
        <v>122</v>
      </c>
      <c r="E79" s="141">
        <f>E63+E68+E75</f>
        <v>66962937.220000006</v>
      </c>
      <c r="F79" s="141">
        <f>F63+F68+F75</f>
        <v>66682307.530000001</v>
      </c>
    </row>
    <row r="80" spans="1:6">
      <c r="A80" s="55"/>
      <c r="B80" s="47"/>
      <c r="C80" s="47"/>
      <c r="D80" s="47"/>
      <c r="E80" s="140"/>
      <c r="F80" s="140"/>
    </row>
    <row r="81" spans="1:6">
      <c r="A81" s="55"/>
      <c r="B81" s="47"/>
      <c r="C81" s="47"/>
      <c r="D81" s="2" t="s">
        <v>123</v>
      </c>
      <c r="E81" s="141">
        <f>E59+E79</f>
        <v>68022293.719999999</v>
      </c>
      <c r="F81" s="141">
        <f>F59+F79</f>
        <v>67106547.230000004</v>
      </c>
    </row>
    <row r="82" spans="1:6">
      <c r="A82" s="56"/>
      <c r="B82" s="57"/>
      <c r="C82" s="57"/>
      <c r="D82" s="57"/>
      <c r="E82" s="58"/>
      <c r="F82" s="58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B9:C62 E9:F45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topLeftCell="A40" zoomScale="94" zoomScaleNormal="94" workbookViewId="0">
      <selection activeCell="C21" sqref="C21"/>
    </sheetView>
  </sheetViews>
  <sheetFormatPr baseColWidth="10" defaultColWidth="11" defaultRowHeight="1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>
      <c r="A1" s="145" t="s">
        <v>124</v>
      </c>
      <c r="B1" s="146"/>
      <c r="C1" s="146"/>
      <c r="D1" s="146"/>
      <c r="E1" s="146"/>
      <c r="F1" s="146"/>
      <c r="G1" s="146"/>
      <c r="H1" s="147"/>
    </row>
    <row r="2" spans="1:8">
      <c r="A2" s="111" t="str">
        <f>'Formato 1'!A2</f>
        <v>UNIVERSIDAD TECNOLÓGICA LAJA BAJÍO</v>
      </c>
      <c r="B2" s="112"/>
      <c r="C2" s="112"/>
      <c r="D2" s="112"/>
      <c r="E2" s="112"/>
      <c r="F2" s="112"/>
      <c r="G2" s="112"/>
      <c r="H2" s="113"/>
    </row>
    <row r="3" spans="1:8" ht="15" customHeight="1">
      <c r="A3" s="114" t="s">
        <v>125</v>
      </c>
      <c r="B3" s="115"/>
      <c r="C3" s="115"/>
      <c r="D3" s="115"/>
      <c r="E3" s="115"/>
      <c r="F3" s="115"/>
      <c r="G3" s="115"/>
      <c r="H3" s="116"/>
    </row>
    <row r="4" spans="1:8" ht="15" customHeight="1">
      <c r="A4" s="114" t="str">
        <f>'Formato 3'!A4</f>
        <v>al 31 de Diciembre de 2023 y al 31 de Diciembre de 2022 (b)</v>
      </c>
      <c r="B4" s="115"/>
      <c r="C4" s="115"/>
      <c r="D4" s="115"/>
      <c r="E4" s="115"/>
      <c r="F4" s="115"/>
      <c r="G4" s="115"/>
      <c r="H4" s="116"/>
    </row>
    <row r="5" spans="1:8">
      <c r="A5" s="117" t="s">
        <v>2</v>
      </c>
      <c r="B5" s="118"/>
      <c r="C5" s="118"/>
      <c r="D5" s="118"/>
      <c r="E5" s="118"/>
      <c r="F5" s="118"/>
      <c r="G5" s="118"/>
      <c r="H5" s="119"/>
    </row>
    <row r="6" spans="1:8" ht="41.45" customHeight="1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>
      <c r="A7" s="103"/>
      <c r="B7" s="104"/>
      <c r="C7" s="104"/>
      <c r="D7" s="104"/>
      <c r="E7" s="104"/>
      <c r="F7" s="104"/>
      <c r="G7" s="104"/>
      <c r="H7" s="104"/>
    </row>
    <row r="8" spans="1:8">
      <c r="A8" s="8" t="s">
        <v>134</v>
      </c>
      <c r="B8" s="4">
        <f t="shared" ref="B8:H8" si="0">B9+B13</f>
        <v>0</v>
      </c>
      <c r="C8" s="4">
        <f>+C9+C13</f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>
      <c r="A9" s="105" t="s">
        <v>135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>
      <c r="A10" s="106" t="s">
        <v>136</v>
      </c>
      <c r="B10" s="107">
        <v>0</v>
      </c>
      <c r="C10" s="49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</row>
    <row r="11" spans="1:8">
      <c r="A11" s="106" t="s">
        <v>137</v>
      </c>
      <c r="B11" s="107">
        <v>0</v>
      </c>
      <c r="C11" s="49">
        <v>0</v>
      </c>
      <c r="D11" s="107">
        <v>0</v>
      </c>
      <c r="E11" s="107">
        <v>0</v>
      </c>
      <c r="F11" s="107">
        <v>0</v>
      </c>
      <c r="G11" s="49">
        <v>0</v>
      </c>
      <c r="H11" s="49">
        <v>0</v>
      </c>
    </row>
    <row r="12" spans="1:8" ht="16.5" customHeight="1">
      <c r="A12" s="106" t="s">
        <v>138</v>
      </c>
      <c r="B12" s="107">
        <v>0</v>
      </c>
      <c r="C12" s="49">
        <v>0</v>
      </c>
      <c r="D12" s="107">
        <v>0</v>
      </c>
      <c r="E12" s="107">
        <v>0</v>
      </c>
      <c r="F12" s="107">
        <v>0</v>
      </c>
      <c r="G12" s="49">
        <v>0</v>
      </c>
      <c r="H12" s="49">
        <v>0</v>
      </c>
    </row>
    <row r="13" spans="1:8">
      <c r="A13" s="105" t="s">
        <v>139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>
      <c r="A14" s="106" t="s">
        <v>140</v>
      </c>
      <c r="B14" s="107">
        <v>0</v>
      </c>
      <c r="C14" s="49">
        <v>0</v>
      </c>
      <c r="D14" s="107">
        <v>0</v>
      </c>
      <c r="E14" s="107">
        <v>0</v>
      </c>
      <c r="F14" s="107">
        <v>0</v>
      </c>
      <c r="G14" s="49">
        <v>0</v>
      </c>
      <c r="H14" s="49">
        <v>0</v>
      </c>
    </row>
    <row r="15" spans="1:8" ht="15" customHeight="1">
      <c r="A15" s="106" t="s">
        <v>141</v>
      </c>
      <c r="B15" s="107">
        <v>0</v>
      </c>
      <c r="C15" s="49">
        <v>0</v>
      </c>
      <c r="D15" s="107">
        <v>0</v>
      </c>
      <c r="E15" s="107">
        <v>0</v>
      </c>
      <c r="F15" s="107">
        <v>0</v>
      </c>
      <c r="G15" s="49">
        <v>0</v>
      </c>
      <c r="H15" s="49">
        <v>0</v>
      </c>
    </row>
    <row r="16" spans="1:8">
      <c r="A16" s="106" t="s">
        <v>142</v>
      </c>
      <c r="B16" s="107">
        <v>0</v>
      </c>
      <c r="C16" s="49">
        <v>0</v>
      </c>
      <c r="D16" s="107">
        <v>0</v>
      </c>
      <c r="E16" s="107">
        <v>0</v>
      </c>
      <c r="F16" s="107">
        <v>0</v>
      </c>
      <c r="G16" s="49">
        <v>0</v>
      </c>
      <c r="H16" s="49">
        <v>0</v>
      </c>
    </row>
    <row r="17" spans="1:8">
      <c r="A17" s="108"/>
      <c r="B17" s="91"/>
      <c r="C17" s="91"/>
      <c r="D17" s="91"/>
      <c r="E17" s="91"/>
      <c r="F17" s="91"/>
      <c r="G17" s="91"/>
      <c r="H17" s="91"/>
    </row>
    <row r="18" spans="1:8">
      <c r="A18" s="8" t="s">
        <v>143</v>
      </c>
      <c r="B18" s="4">
        <v>424239.7</v>
      </c>
      <c r="C18" s="109">
        <v>635116.80000000005</v>
      </c>
      <c r="D18" s="109"/>
      <c r="E18" s="109"/>
      <c r="F18" s="4">
        <v>1059356.5</v>
      </c>
      <c r="G18" s="109"/>
      <c r="H18" s="109"/>
    </row>
    <row r="19" spans="1:8" ht="16.5" customHeight="1">
      <c r="A19" s="108"/>
      <c r="B19" s="91"/>
      <c r="C19" s="91"/>
      <c r="D19" s="91"/>
      <c r="E19" s="91"/>
      <c r="F19" s="91"/>
      <c r="G19" s="91"/>
      <c r="H19" s="91"/>
    </row>
    <row r="20" spans="1:8" ht="14.45" customHeight="1">
      <c r="A20" s="8" t="s">
        <v>144</v>
      </c>
      <c r="B20" s="4">
        <v>424239.7</v>
      </c>
      <c r="C20" s="4">
        <f>+C8</f>
        <v>0</v>
      </c>
      <c r="D20" s="4">
        <v>0</v>
      </c>
      <c r="E20" s="4">
        <v>0</v>
      </c>
      <c r="F20" s="4">
        <v>1059356.5</v>
      </c>
      <c r="G20" s="4">
        <v>0</v>
      </c>
      <c r="H20" s="4">
        <v>0</v>
      </c>
    </row>
    <row r="21" spans="1:8" ht="16.5" customHeight="1">
      <c r="A21" s="108"/>
      <c r="B21" s="51"/>
      <c r="C21" s="51"/>
      <c r="D21" s="51"/>
      <c r="E21" s="51"/>
      <c r="F21" s="51"/>
      <c r="G21" s="51"/>
      <c r="H21" s="51"/>
    </row>
    <row r="22" spans="1:8" ht="16.5" customHeight="1">
      <c r="A22" s="8" t="s">
        <v>145</v>
      </c>
      <c r="B22" s="4">
        <f>SUM(B23:B25)</f>
        <v>0</v>
      </c>
      <c r="C22" s="4">
        <f t="shared" ref="C22:H22" si="3">SUM(C23:C25)</f>
        <v>0</v>
      </c>
      <c r="D22" s="4">
        <f t="shared" si="3"/>
        <v>0</v>
      </c>
      <c r="E22" s="4">
        <f t="shared" si="3"/>
        <v>0</v>
      </c>
      <c r="F22" s="4">
        <f t="shared" si="3"/>
        <v>0</v>
      </c>
      <c r="G22" s="4">
        <f t="shared" si="3"/>
        <v>0</v>
      </c>
      <c r="H22" s="4">
        <f t="shared" si="3"/>
        <v>0</v>
      </c>
    </row>
    <row r="23" spans="1:8" ht="15" customHeight="1">
      <c r="A23" s="110" t="s">
        <v>146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>
      <c r="A24" s="110" t="s">
        <v>147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>
      <c r="A25" s="110" t="s">
        <v>148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>
      <c r="A26" s="9"/>
      <c r="B26" s="51"/>
      <c r="C26" s="51"/>
      <c r="D26" s="51"/>
      <c r="E26" s="51"/>
      <c r="F26" s="51"/>
      <c r="G26" s="51"/>
      <c r="H26" s="51"/>
    </row>
    <row r="27" spans="1:8" ht="16.5" customHeight="1">
      <c r="A27" s="8" t="s">
        <v>149</v>
      </c>
      <c r="B27" s="4">
        <f>SUM(B28:B30)</f>
        <v>0</v>
      </c>
      <c r="C27" s="4">
        <f t="shared" ref="C27:H27" si="4">SUM(C28:C30)</f>
        <v>0</v>
      </c>
      <c r="D27" s="4">
        <f t="shared" si="4"/>
        <v>0</v>
      </c>
      <c r="E27" s="4">
        <f t="shared" si="4"/>
        <v>0</v>
      </c>
      <c r="F27" s="4">
        <f t="shared" si="4"/>
        <v>0</v>
      </c>
      <c r="G27" s="4">
        <f t="shared" si="4"/>
        <v>0</v>
      </c>
      <c r="H27" s="4">
        <f t="shared" si="4"/>
        <v>0</v>
      </c>
    </row>
    <row r="28" spans="1:8" ht="15" customHeight="1">
      <c r="A28" s="110" t="s">
        <v>150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>
      <c r="A29" s="110" t="s">
        <v>151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>
      <c r="A30" s="110" t="s">
        <v>152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>
      <c r="A31" s="10" t="s">
        <v>153</v>
      </c>
      <c r="B31" s="56"/>
      <c r="C31" s="56"/>
      <c r="D31" s="56"/>
      <c r="E31" s="56"/>
      <c r="F31" s="56"/>
      <c r="G31" s="56"/>
      <c r="H31" s="56"/>
    </row>
    <row r="32" spans="1:8">
      <c r="A32" s="63"/>
    </row>
    <row r="33" spans="1:8" ht="14.45" customHeight="1">
      <c r="A33" s="148" t="s">
        <v>154</v>
      </c>
      <c r="B33" s="148"/>
      <c r="C33" s="148"/>
      <c r="D33" s="148"/>
      <c r="E33" s="148"/>
      <c r="F33" s="148"/>
      <c r="G33" s="148"/>
      <c r="H33" s="148"/>
    </row>
    <row r="34" spans="1:8" ht="14.45" customHeight="1">
      <c r="A34" s="148"/>
      <c r="B34" s="148"/>
      <c r="C34" s="148"/>
      <c r="D34" s="148"/>
      <c r="E34" s="148"/>
      <c r="F34" s="148"/>
      <c r="G34" s="148"/>
      <c r="H34" s="148"/>
    </row>
    <row r="35" spans="1:8" ht="14.45" customHeight="1">
      <c r="A35" s="148"/>
      <c r="B35" s="148"/>
      <c r="C35" s="148"/>
      <c r="D35" s="148"/>
      <c r="E35" s="148"/>
      <c r="F35" s="148"/>
      <c r="G35" s="148"/>
      <c r="H35" s="148"/>
    </row>
    <row r="36" spans="1:8" ht="14.45" customHeight="1">
      <c r="A36" s="148"/>
      <c r="B36" s="148"/>
      <c r="C36" s="148"/>
      <c r="D36" s="148"/>
      <c r="E36" s="148"/>
      <c r="F36" s="148"/>
      <c r="G36" s="148"/>
      <c r="H36" s="148"/>
    </row>
    <row r="37" spans="1:8" ht="14.45" customHeight="1">
      <c r="A37" s="148"/>
      <c r="B37" s="148"/>
      <c r="C37" s="148"/>
      <c r="D37" s="148"/>
      <c r="E37" s="148"/>
      <c r="F37" s="148"/>
      <c r="G37" s="148"/>
      <c r="H37" s="148"/>
    </row>
    <row r="38" spans="1:8">
      <c r="A38" s="63"/>
    </row>
    <row r="39" spans="1:8" ht="4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>
      <c r="A40" s="47"/>
      <c r="B40" s="55"/>
      <c r="C40" s="55"/>
      <c r="D40" s="55"/>
      <c r="E40" s="55"/>
      <c r="F40" s="55"/>
    </row>
    <row r="41" spans="1:8">
      <c r="A41" s="8" t="s">
        <v>161</v>
      </c>
      <c r="B41" s="4">
        <f>SUM(B42:B44)</f>
        <v>0</v>
      </c>
      <c r="C41" s="4">
        <f t="shared" ref="C41:F41" si="5">SUM(C42:C44)</f>
        <v>0</v>
      </c>
      <c r="D41" s="4">
        <f t="shared" si="5"/>
        <v>0</v>
      </c>
      <c r="E41" s="4">
        <f t="shared" si="5"/>
        <v>0</v>
      </c>
      <c r="F41" s="4">
        <f t="shared" si="5"/>
        <v>0</v>
      </c>
    </row>
    <row r="42" spans="1:8">
      <c r="A42" s="110" t="s">
        <v>162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>
      <c r="A43" s="110" t="s">
        <v>163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>
      <c r="A44" s="110" t="s">
        <v>164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>
      <c r="A45" s="11" t="s">
        <v>153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H17 B41:F44 B21:H31 B8 D8:H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="66" zoomScaleNormal="66" workbookViewId="0">
      <selection activeCell="A5" sqref="A5"/>
    </sheetView>
  </sheetViews>
  <sheetFormatPr baseColWidth="10" defaultColWidth="11" defaultRowHeight="1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>
      <c r="A1" s="149" t="s">
        <v>165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</row>
    <row r="2" spans="1:11">
      <c r="A2" s="111" t="str">
        <f>'Formato 1'!A2</f>
        <v>UNIVERSIDAD TECNOLÓGICA LAJA BAJÍO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</row>
    <row r="3" spans="1:11">
      <c r="A3" s="114" t="s">
        <v>166</v>
      </c>
      <c r="B3" s="115"/>
      <c r="C3" s="115"/>
      <c r="D3" s="115"/>
      <c r="E3" s="115"/>
      <c r="F3" s="115"/>
      <c r="G3" s="115"/>
      <c r="H3" s="115"/>
      <c r="I3" s="115"/>
      <c r="J3" s="115"/>
      <c r="K3" s="116"/>
    </row>
    <row r="4" spans="1:11">
      <c r="A4" s="114" t="s">
        <v>564</v>
      </c>
      <c r="B4" s="115"/>
      <c r="C4" s="115"/>
      <c r="D4" s="115"/>
      <c r="E4" s="115"/>
      <c r="F4" s="115"/>
      <c r="G4" s="115"/>
      <c r="H4" s="115"/>
      <c r="I4" s="115"/>
      <c r="J4" s="115"/>
      <c r="K4" s="116"/>
    </row>
    <row r="5" spans="1:11">
      <c r="A5" s="114" t="s">
        <v>2</v>
      </c>
      <c r="B5" s="115"/>
      <c r="C5" s="115"/>
      <c r="D5" s="115"/>
      <c r="E5" s="115"/>
      <c r="F5" s="115"/>
      <c r="G5" s="115"/>
      <c r="H5" s="115"/>
      <c r="I5" s="115"/>
      <c r="J5" s="115"/>
      <c r="K5" s="116"/>
    </row>
    <row r="6" spans="1:11" ht="41.45" customHeight="1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>
      <c r="A8" s="2" t="s">
        <v>178</v>
      </c>
      <c r="B8" s="99"/>
      <c r="C8" s="99"/>
      <c r="D8" s="99"/>
      <c r="E8" s="12">
        <f>SUM(E9:E12)</f>
        <v>0</v>
      </c>
      <c r="F8" s="99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>
      <c r="A9" s="100" t="s">
        <v>179</v>
      </c>
      <c r="B9" s="101">
        <v>44927</v>
      </c>
      <c r="C9" s="101">
        <v>44927</v>
      </c>
      <c r="D9" s="101">
        <v>45291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>
      <c r="A10" s="100" t="s">
        <v>180</v>
      </c>
      <c r="B10" s="101">
        <v>44927</v>
      </c>
      <c r="C10" s="101">
        <v>44927</v>
      </c>
      <c r="D10" s="101">
        <v>45291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>
      <c r="A11" s="100" t="s">
        <v>181</v>
      </c>
      <c r="B11" s="101">
        <v>44927</v>
      </c>
      <c r="C11" s="101">
        <v>44927</v>
      </c>
      <c r="D11" s="101">
        <v>45291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>
      <c r="A12" s="100" t="s">
        <v>182</v>
      </c>
      <c r="B12" s="101">
        <v>44927</v>
      </c>
      <c r="C12" s="101">
        <v>44927</v>
      </c>
      <c r="D12" s="101">
        <v>45291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>
      <c r="A13" s="13" t="s">
        <v>153</v>
      </c>
      <c r="B13" s="102"/>
      <c r="C13" s="102"/>
      <c r="D13" s="102"/>
      <c r="E13" s="47"/>
      <c r="F13" s="47"/>
      <c r="G13" s="47"/>
      <c r="H13" s="47"/>
      <c r="I13" s="47"/>
      <c r="J13" s="47"/>
      <c r="K13" s="47"/>
    </row>
    <row r="14" spans="1:11">
      <c r="A14" s="2" t="s">
        <v>183</v>
      </c>
      <c r="B14" s="99"/>
      <c r="C14" s="99"/>
      <c r="D14" s="99"/>
      <c r="E14" s="12">
        <f>SUM(E15:E18)</f>
        <v>0</v>
      </c>
      <c r="F14" s="99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>
      <c r="A15" s="100" t="s">
        <v>184</v>
      </c>
      <c r="B15" s="101">
        <v>44927</v>
      </c>
      <c r="C15" s="101">
        <v>44927</v>
      </c>
      <c r="D15" s="101">
        <v>45291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>
      <c r="A16" s="100" t="s">
        <v>185</v>
      </c>
      <c r="B16" s="101">
        <v>44927</v>
      </c>
      <c r="C16" s="101">
        <v>44927</v>
      </c>
      <c r="D16" s="101">
        <v>45291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>
      <c r="A17" s="100" t="s">
        <v>186</v>
      </c>
      <c r="B17" s="101">
        <v>44927</v>
      </c>
      <c r="C17" s="101">
        <v>44927</v>
      </c>
      <c r="D17" s="101">
        <v>45291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>
      <c r="A18" s="100" t="s">
        <v>187</v>
      </c>
      <c r="B18" s="101">
        <v>44927</v>
      </c>
      <c r="C18" s="101">
        <v>44927</v>
      </c>
      <c r="D18" s="101">
        <v>45291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>
      <c r="A19" s="13"/>
      <c r="B19" s="102"/>
      <c r="C19" s="102"/>
      <c r="D19" s="102"/>
      <c r="E19" s="47"/>
      <c r="F19" s="47"/>
      <c r="G19" s="47"/>
      <c r="H19" s="47"/>
      <c r="I19" s="47"/>
      <c r="J19" s="47"/>
      <c r="K19" s="47"/>
    </row>
    <row r="20" spans="1:11">
      <c r="A20" s="2" t="s">
        <v>188</v>
      </c>
      <c r="B20" s="99"/>
      <c r="C20" s="99"/>
      <c r="D20" s="99"/>
      <c r="E20" s="12">
        <f>SUM(E8,E14)</f>
        <v>0</v>
      </c>
      <c r="F20" s="99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9:D12 B15:D18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zoomScaleNormal="100" workbookViewId="0">
      <selection activeCell="D13" sqref="D13"/>
    </sheetView>
  </sheetViews>
  <sheetFormatPr baseColWidth="10" defaultColWidth="11" defaultRowHeight="1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>
      <c r="A1" s="149" t="s">
        <v>189</v>
      </c>
      <c r="B1" s="150"/>
      <c r="C1" s="150"/>
      <c r="D1" s="151"/>
    </row>
    <row r="2" spans="1:4">
      <c r="A2" s="111" t="str">
        <f>'Formato 1'!A2</f>
        <v>UNIVERSIDAD TECNOLÓGICA LAJA BAJÍO</v>
      </c>
      <c r="B2" s="112"/>
      <c r="C2" s="112"/>
      <c r="D2" s="113"/>
    </row>
    <row r="3" spans="1:4">
      <c r="A3" s="114" t="s">
        <v>190</v>
      </c>
      <c r="B3" s="115"/>
      <c r="C3" s="115"/>
      <c r="D3" s="116"/>
    </row>
    <row r="4" spans="1:4">
      <c r="A4" s="114" t="str">
        <f>'Formato 3'!A4</f>
        <v>al 31 de Diciembre de 2023 y al 31 de Diciembre de 2022 (b)</v>
      </c>
      <c r="B4" s="115"/>
      <c r="C4" s="115"/>
      <c r="D4" s="116"/>
    </row>
    <row r="5" spans="1:4">
      <c r="A5" s="117" t="s">
        <v>2</v>
      </c>
      <c r="B5" s="118"/>
      <c r="C5" s="118"/>
      <c r="D5" s="119"/>
    </row>
    <row r="6" spans="1:4" ht="41.45" customHeight="1"/>
    <row r="7" spans="1:4" ht="30">
      <c r="A7" s="14" t="s">
        <v>6</v>
      </c>
      <c r="B7" s="7" t="s">
        <v>191</v>
      </c>
      <c r="C7" s="7" t="s">
        <v>192</v>
      </c>
      <c r="D7" s="7" t="s">
        <v>193</v>
      </c>
    </row>
    <row r="8" spans="1:4">
      <c r="A8" s="3" t="s">
        <v>194</v>
      </c>
      <c r="B8" s="141">
        <f>SUM(B9:B11)</f>
        <v>22531855.050000001</v>
      </c>
      <c r="C8" s="141">
        <f t="shared" ref="C8:D8" si="0">SUM(C9:C11)</f>
        <v>24205872.800000001</v>
      </c>
      <c r="D8" s="141">
        <f t="shared" si="0"/>
        <v>24205872.800000001</v>
      </c>
    </row>
    <row r="9" spans="1:4">
      <c r="A9" s="60" t="s">
        <v>195</v>
      </c>
      <c r="B9" s="140">
        <v>15795968.050000001</v>
      </c>
      <c r="C9" s="140">
        <v>17101166.280000001</v>
      </c>
      <c r="D9" s="140">
        <v>17101166.280000001</v>
      </c>
    </row>
    <row r="10" spans="1:4">
      <c r="A10" s="60" t="s">
        <v>196</v>
      </c>
      <c r="B10" s="140">
        <v>6735887</v>
      </c>
      <c r="C10" s="140">
        <v>7104706.5199999996</v>
      </c>
      <c r="D10" s="140">
        <v>7104706.5199999996</v>
      </c>
    </row>
    <row r="11" spans="1:4">
      <c r="A11" s="60" t="s">
        <v>197</v>
      </c>
      <c r="B11" s="140">
        <v>0</v>
      </c>
      <c r="C11" s="140">
        <v>0</v>
      </c>
      <c r="D11" s="140">
        <v>0</v>
      </c>
    </row>
    <row r="12" spans="1:4">
      <c r="A12" s="48"/>
      <c r="B12" s="140"/>
      <c r="C12" s="140"/>
      <c r="D12" s="140"/>
    </row>
    <row r="13" spans="1:4">
      <c r="A13" s="3" t="s">
        <v>198</v>
      </c>
      <c r="B13" s="141">
        <f>SUM(B14:B15)</f>
        <v>22531855.050000001</v>
      </c>
      <c r="C13" s="141">
        <f t="shared" ref="C13:D13" si="1">SUM(C14:C15)</f>
        <v>22348879.309999999</v>
      </c>
      <c r="D13" s="141">
        <f t="shared" si="1"/>
        <v>22266479.07</v>
      </c>
    </row>
    <row r="14" spans="1:4">
      <c r="A14" s="60" t="s">
        <v>199</v>
      </c>
      <c r="B14" s="140">
        <v>15795968.050000001</v>
      </c>
      <c r="C14" s="140">
        <v>15253110.369999999</v>
      </c>
      <c r="D14" s="140">
        <v>15181442.130000001</v>
      </c>
    </row>
    <row r="15" spans="1:4">
      <c r="A15" s="60" t="s">
        <v>200</v>
      </c>
      <c r="B15" s="140">
        <v>6735887</v>
      </c>
      <c r="C15" s="140">
        <v>7095768.9400000004</v>
      </c>
      <c r="D15" s="140">
        <v>7085036.9400000004</v>
      </c>
    </row>
    <row r="16" spans="1:4">
      <c r="A16" s="48"/>
      <c r="B16" s="91"/>
      <c r="C16" s="91"/>
      <c r="D16" s="91"/>
    </row>
    <row r="17" spans="1:4">
      <c r="A17" s="3" t="s">
        <v>201</v>
      </c>
      <c r="B17" s="16">
        <v>0</v>
      </c>
      <c r="C17" s="15">
        <f>C18+C19</f>
        <v>0</v>
      </c>
      <c r="D17" s="15">
        <f>D18+D19</f>
        <v>0</v>
      </c>
    </row>
    <row r="18" spans="1:4">
      <c r="A18" s="60" t="s">
        <v>202</v>
      </c>
      <c r="B18" s="17">
        <v>0</v>
      </c>
      <c r="C18" s="49">
        <v>0</v>
      </c>
      <c r="D18" s="49">
        <v>0</v>
      </c>
    </row>
    <row r="19" spans="1:4">
      <c r="A19" s="60" t="s">
        <v>203</v>
      </c>
      <c r="B19" s="17">
        <v>0</v>
      </c>
      <c r="C19" s="49">
        <v>0</v>
      </c>
      <c r="D19" s="49">
        <v>0</v>
      </c>
    </row>
    <row r="20" spans="1:4">
      <c r="A20" s="48"/>
      <c r="B20" s="91"/>
      <c r="C20" s="91"/>
      <c r="D20" s="91"/>
    </row>
    <row r="21" spans="1:4">
      <c r="A21" s="3" t="s">
        <v>204</v>
      </c>
      <c r="B21" s="15">
        <f>B8-B13+B17</f>
        <v>0</v>
      </c>
      <c r="C21" s="15">
        <f>C8-C13+C17</f>
        <v>1856993.4900000021</v>
      </c>
      <c r="D21" s="15">
        <f>D8-D13+D17</f>
        <v>1939393.7300000004</v>
      </c>
    </row>
    <row r="22" spans="1:4">
      <c r="A22" s="3"/>
      <c r="B22" s="91"/>
      <c r="C22" s="91"/>
      <c r="D22" s="91"/>
    </row>
    <row r="23" spans="1:4">
      <c r="A23" s="3" t="s">
        <v>205</v>
      </c>
      <c r="B23" s="15">
        <f>B21-B11</f>
        <v>0</v>
      </c>
      <c r="C23" s="15">
        <f>C21-C11</f>
        <v>1856993.4900000021</v>
      </c>
      <c r="D23" s="15">
        <f>D21-D11</f>
        <v>1939393.7300000004</v>
      </c>
    </row>
    <row r="24" spans="1:4">
      <c r="A24" s="3"/>
      <c r="B24" s="18"/>
      <c r="C24" s="18"/>
      <c r="D24" s="18"/>
    </row>
    <row r="25" spans="1:4">
      <c r="A25" s="19" t="s">
        <v>206</v>
      </c>
      <c r="B25" s="15">
        <f>B23-B17</f>
        <v>0</v>
      </c>
      <c r="C25" s="15">
        <f>C23-C17</f>
        <v>1856993.4900000021</v>
      </c>
      <c r="D25" s="15">
        <f>D23-D17</f>
        <v>1939393.7300000004</v>
      </c>
    </row>
    <row r="26" spans="1:4">
      <c r="A26" s="20"/>
      <c r="B26" s="85"/>
      <c r="C26" s="85"/>
      <c r="D26" s="85"/>
    </row>
    <row r="27" spans="1:4">
      <c r="A27" s="63"/>
    </row>
    <row r="28" spans="1:4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>
      <c r="A30" s="60" t="s">
        <v>211</v>
      </c>
      <c r="B30" s="49">
        <v>0</v>
      </c>
      <c r="C30" s="49">
        <v>0</v>
      </c>
      <c r="D30" s="49">
        <v>0</v>
      </c>
    </row>
    <row r="31" spans="1:4">
      <c r="A31" s="60" t="s">
        <v>212</v>
      </c>
      <c r="B31" s="49">
        <v>0</v>
      </c>
      <c r="C31" s="49">
        <v>0</v>
      </c>
      <c r="D31" s="49">
        <v>0</v>
      </c>
    </row>
    <row r="32" spans="1:4">
      <c r="A32" s="47"/>
      <c r="B32" s="51"/>
      <c r="C32" s="51"/>
      <c r="D32" s="51"/>
    </row>
    <row r="33" spans="1:4" ht="14.45" customHeight="1">
      <c r="A33" s="3" t="s">
        <v>213</v>
      </c>
      <c r="B33" s="4">
        <f>B25+B29</f>
        <v>0</v>
      </c>
      <c r="C33" s="4">
        <f>C25+C29</f>
        <v>1856993.4900000021</v>
      </c>
      <c r="D33" s="4">
        <f>D25+D29</f>
        <v>1939393.7300000004</v>
      </c>
    </row>
    <row r="34" spans="1:4" ht="14.45" customHeight="1">
      <c r="A34" s="57"/>
      <c r="B34" s="58"/>
      <c r="C34" s="58"/>
      <c r="D34" s="58"/>
    </row>
    <row r="35" spans="1:4" ht="14.45" customHeight="1">
      <c r="A35" s="63"/>
    </row>
    <row r="36" spans="1:4" ht="14.45" customHeight="1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>
      <c r="A38" s="60" t="s">
        <v>216</v>
      </c>
      <c r="B38" s="49">
        <v>0</v>
      </c>
      <c r="C38" s="49">
        <v>0</v>
      </c>
      <c r="D38" s="49">
        <v>0</v>
      </c>
    </row>
    <row r="39" spans="1:4">
      <c r="A39" s="60" t="s">
        <v>217</v>
      </c>
      <c r="B39" s="49">
        <v>0</v>
      </c>
      <c r="C39" s="49">
        <v>0</v>
      </c>
      <c r="D39" s="49">
        <v>0</v>
      </c>
    </row>
    <row r="40" spans="1:4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>
      <c r="A41" s="60" t="s">
        <v>219</v>
      </c>
      <c r="B41" s="49">
        <v>0</v>
      </c>
      <c r="C41" s="49">
        <v>0</v>
      </c>
      <c r="D41" s="49">
        <v>0</v>
      </c>
    </row>
    <row r="42" spans="1:4">
      <c r="A42" s="60" t="s">
        <v>220</v>
      </c>
      <c r="B42" s="49">
        <v>0</v>
      </c>
      <c r="C42" s="49">
        <v>0</v>
      </c>
      <c r="D42" s="49">
        <v>0</v>
      </c>
    </row>
    <row r="43" spans="1:4">
      <c r="A43" s="47"/>
      <c r="B43" s="51"/>
      <c r="C43" s="51"/>
      <c r="D43" s="51"/>
    </row>
    <row r="44" spans="1:4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>
      <c r="A45" s="21"/>
      <c r="B45" s="58"/>
      <c r="C45" s="58"/>
      <c r="D45" s="58"/>
    </row>
    <row r="47" spans="1:4" ht="30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>
      <c r="A48" s="95" t="s">
        <v>222</v>
      </c>
      <c r="B48" s="96">
        <f>B9</f>
        <v>15795968.050000001</v>
      </c>
      <c r="C48" s="96">
        <f>C9</f>
        <v>17101166.280000001</v>
      </c>
      <c r="D48" s="96">
        <f>D9</f>
        <v>17101166.280000001</v>
      </c>
    </row>
    <row r="49" spans="1:4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>
      <c r="A50" s="97" t="s">
        <v>216</v>
      </c>
      <c r="B50" s="49">
        <v>0</v>
      </c>
      <c r="C50" s="49">
        <v>0</v>
      </c>
      <c r="D50" s="49">
        <v>0</v>
      </c>
    </row>
    <row r="51" spans="1:4">
      <c r="A51" s="97" t="s">
        <v>219</v>
      </c>
      <c r="B51" s="49">
        <v>0</v>
      </c>
      <c r="C51" s="49">
        <v>0</v>
      </c>
      <c r="D51" s="49">
        <v>0</v>
      </c>
    </row>
    <row r="52" spans="1:4">
      <c r="A52" s="47"/>
      <c r="B52" s="51"/>
      <c r="C52" s="51"/>
      <c r="D52" s="51"/>
    </row>
    <row r="53" spans="1:4">
      <c r="A53" s="60" t="s">
        <v>199</v>
      </c>
      <c r="B53" s="49">
        <f>B14</f>
        <v>15795968.050000001</v>
      </c>
      <c r="C53" s="49">
        <f>C14</f>
        <v>15253110.369999999</v>
      </c>
      <c r="D53" s="49">
        <f>D14</f>
        <v>15181442.130000001</v>
      </c>
    </row>
    <row r="54" spans="1:4">
      <c r="A54" s="47"/>
      <c r="B54" s="51"/>
      <c r="C54" s="51"/>
      <c r="D54" s="51"/>
    </row>
    <row r="55" spans="1:4">
      <c r="A55" s="60" t="s">
        <v>202</v>
      </c>
      <c r="B55" s="23">
        <v>0</v>
      </c>
      <c r="C55" s="49">
        <f>C18</f>
        <v>0</v>
      </c>
      <c r="D55" s="49">
        <f>D18</f>
        <v>0</v>
      </c>
    </row>
    <row r="56" spans="1:4">
      <c r="A56" s="47"/>
      <c r="B56" s="51"/>
      <c r="C56" s="51"/>
      <c r="D56" s="51"/>
    </row>
    <row r="57" spans="1:4">
      <c r="A57" s="19" t="s">
        <v>224</v>
      </c>
      <c r="B57" s="4">
        <f>B48+B49-B53+B55</f>
        <v>0</v>
      </c>
      <c r="C57" s="4">
        <f>C48+C49-C53+C55</f>
        <v>1848055.910000002</v>
      </c>
      <c r="D57" s="4">
        <f>D48+D49-D53+D55</f>
        <v>1919724.1500000004</v>
      </c>
    </row>
    <row r="58" spans="1:4">
      <c r="A58" s="24"/>
      <c r="B58" s="25"/>
      <c r="C58" s="25"/>
      <c r="D58" s="25"/>
    </row>
    <row r="59" spans="1:4">
      <c r="A59" s="19" t="s">
        <v>225</v>
      </c>
      <c r="B59" s="4">
        <f>B57-B49</f>
        <v>0</v>
      </c>
      <c r="C59" s="4">
        <f>C57-C49</f>
        <v>1848055.910000002</v>
      </c>
      <c r="D59" s="4">
        <f>D57-D49</f>
        <v>1919724.1500000004</v>
      </c>
    </row>
    <row r="60" spans="1:4">
      <c r="A60" s="57"/>
      <c r="B60" s="58"/>
      <c r="C60" s="58"/>
      <c r="D60" s="58"/>
    </row>
    <row r="62" spans="1:4" ht="30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>
      <c r="A63" s="95" t="s">
        <v>196</v>
      </c>
      <c r="B63" s="98">
        <f>B10</f>
        <v>6735887</v>
      </c>
      <c r="C63" s="98">
        <f>C10</f>
        <v>7104706.5199999996</v>
      </c>
      <c r="D63" s="98">
        <f>D10</f>
        <v>7104706.5199999996</v>
      </c>
    </row>
    <row r="64" spans="1:4" ht="30">
      <c r="A64" s="22" t="s">
        <v>226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>
      <c r="A65" s="97" t="s">
        <v>217</v>
      </c>
      <c r="B65" s="94">
        <v>0</v>
      </c>
      <c r="C65" s="94">
        <v>0</v>
      </c>
      <c r="D65" s="94">
        <v>0</v>
      </c>
    </row>
    <row r="66" spans="1:4">
      <c r="A66" s="97" t="s">
        <v>220</v>
      </c>
      <c r="B66" s="94">
        <v>0</v>
      </c>
      <c r="C66" s="94">
        <v>0</v>
      </c>
      <c r="D66" s="94">
        <v>0</v>
      </c>
    </row>
    <row r="67" spans="1:4">
      <c r="A67" s="47"/>
      <c r="B67" s="91"/>
      <c r="C67" s="91"/>
      <c r="D67" s="91"/>
    </row>
    <row r="68" spans="1:4">
      <c r="A68" s="60" t="s">
        <v>227</v>
      </c>
      <c r="B68" s="94">
        <f>B15</f>
        <v>6735887</v>
      </c>
      <c r="C68" s="94">
        <f>C15</f>
        <v>7095768.9400000004</v>
      </c>
      <c r="D68" s="94">
        <f>D15</f>
        <v>7085036.9400000004</v>
      </c>
    </row>
    <row r="69" spans="1:4">
      <c r="A69" s="47"/>
      <c r="B69" s="91"/>
      <c r="C69" s="91"/>
      <c r="D69" s="91"/>
    </row>
    <row r="70" spans="1:4">
      <c r="A70" s="60" t="s">
        <v>203</v>
      </c>
      <c r="B70" s="17">
        <v>0</v>
      </c>
      <c r="C70" s="94">
        <f>C19</f>
        <v>0</v>
      </c>
      <c r="D70" s="94">
        <f>D19</f>
        <v>0</v>
      </c>
    </row>
    <row r="71" spans="1:4">
      <c r="A71" s="47"/>
      <c r="B71" s="91"/>
      <c r="C71" s="91"/>
      <c r="D71" s="91"/>
    </row>
    <row r="72" spans="1:4">
      <c r="A72" s="19" t="s">
        <v>228</v>
      </c>
      <c r="B72" s="15">
        <f>B63+B64-B68+B70</f>
        <v>0</v>
      </c>
      <c r="C72" s="15">
        <f>C63+C64-C68+C70</f>
        <v>8937.5799999991432</v>
      </c>
      <c r="D72" s="15">
        <f>D63+D64-D68+D70</f>
        <v>19669.579999999143</v>
      </c>
    </row>
    <row r="73" spans="1:4">
      <c r="A73" s="47"/>
      <c r="B73" s="91"/>
      <c r="C73" s="91"/>
      <c r="D73" s="91"/>
    </row>
    <row r="74" spans="1:4">
      <c r="A74" s="19" t="s">
        <v>229</v>
      </c>
      <c r="B74" s="15">
        <f>B72-B64</f>
        <v>0</v>
      </c>
      <c r="C74" s="15">
        <f>C72-C64</f>
        <v>8937.5799999991432</v>
      </c>
      <c r="D74" s="15">
        <f>D72-D64</f>
        <v>19669.579999999143</v>
      </c>
    </row>
    <row r="75" spans="1:4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6:D22 B29:D33 B37:D44 B48:D59 B63:D74 B24:D25 C23:D2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26" zoomScale="76" zoomScaleNormal="76" workbookViewId="0">
      <selection activeCell="G41" sqref="G41"/>
    </sheetView>
  </sheetViews>
  <sheetFormatPr baseColWidth="10" defaultColWidth="11" defaultRowHeight="1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>
      <c r="A1" s="149" t="s">
        <v>230</v>
      </c>
      <c r="B1" s="150"/>
      <c r="C1" s="150"/>
      <c r="D1" s="150"/>
      <c r="E1" s="150"/>
      <c r="F1" s="150"/>
      <c r="G1" s="151"/>
    </row>
    <row r="2" spans="1:7">
      <c r="A2" s="111" t="str">
        <f>'Formato 1'!A2</f>
        <v>UNIVERSIDAD TECNOLÓGICA LAJA BAJÍO</v>
      </c>
      <c r="B2" s="112"/>
      <c r="C2" s="112"/>
      <c r="D2" s="112"/>
      <c r="E2" s="112"/>
      <c r="F2" s="112"/>
      <c r="G2" s="113"/>
    </row>
    <row r="3" spans="1:7">
      <c r="A3" s="114" t="s">
        <v>231</v>
      </c>
      <c r="B3" s="115"/>
      <c r="C3" s="115"/>
      <c r="D3" s="115"/>
      <c r="E3" s="115"/>
      <c r="F3" s="115"/>
      <c r="G3" s="116"/>
    </row>
    <row r="4" spans="1:7">
      <c r="A4" s="114" t="str">
        <f>'Formato 3'!A4</f>
        <v>al 31 de Diciembre de 2023 y al 31 de Diciembre de 2022 (b)</v>
      </c>
      <c r="B4" s="115"/>
      <c r="C4" s="115"/>
      <c r="D4" s="115"/>
      <c r="E4" s="115"/>
      <c r="F4" s="115"/>
      <c r="G4" s="116"/>
    </row>
    <row r="5" spans="1:7">
      <c r="A5" s="117" t="s">
        <v>2</v>
      </c>
      <c r="B5" s="118"/>
      <c r="C5" s="118"/>
      <c r="D5" s="118"/>
      <c r="E5" s="118"/>
      <c r="F5" s="118"/>
      <c r="G5" s="119"/>
    </row>
    <row r="6" spans="1:7" ht="41.45" customHeight="1">
      <c r="A6" s="152" t="s">
        <v>232</v>
      </c>
      <c r="B6" s="154" t="s">
        <v>233</v>
      </c>
      <c r="C6" s="154"/>
      <c r="D6" s="154"/>
      <c r="E6" s="154"/>
      <c r="F6" s="154"/>
      <c r="G6" s="154" t="s">
        <v>234</v>
      </c>
    </row>
    <row r="7" spans="1:7" ht="30">
      <c r="A7" s="153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154"/>
    </row>
    <row r="8" spans="1:7">
      <c r="A8" s="27" t="s">
        <v>239</v>
      </c>
      <c r="B8" s="91"/>
      <c r="C8" s="91"/>
      <c r="D8" s="91"/>
      <c r="E8" s="91"/>
      <c r="F8" s="91"/>
      <c r="G8" s="91"/>
    </row>
    <row r="9" spans="1:7">
      <c r="A9" s="60" t="s">
        <v>240</v>
      </c>
      <c r="B9" s="140">
        <v>0</v>
      </c>
      <c r="C9" s="140">
        <v>0</v>
      </c>
      <c r="D9" s="140">
        <f>B9+C9</f>
        <v>0</v>
      </c>
      <c r="E9" s="140">
        <v>0</v>
      </c>
      <c r="F9" s="140">
        <v>0</v>
      </c>
      <c r="G9" s="140">
        <f>F9-B9</f>
        <v>0</v>
      </c>
    </row>
    <row r="10" spans="1:7">
      <c r="A10" s="60" t="s">
        <v>241</v>
      </c>
      <c r="B10" s="140">
        <v>0</v>
      </c>
      <c r="C10" s="140">
        <v>0</v>
      </c>
      <c r="D10" s="140">
        <f t="shared" ref="D10:D39" si="0">B10+C10</f>
        <v>0</v>
      </c>
      <c r="E10" s="140">
        <v>0</v>
      </c>
      <c r="F10" s="140">
        <v>0</v>
      </c>
      <c r="G10" s="140">
        <f t="shared" ref="G10:G15" si="1">F10-B10</f>
        <v>0</v>
      </c>
    </row>
    <row r="11" spans="1:7">
      <c r="A11" s="60" t="s">
        <v>242</v>
      </c>
      <c r="B11" s="140">
        <v>0</v>
      </c>
      <c r="C11" s="140">
        <v>0</v>
      </c>
      <c r="D11" s="140">
        <f t="shared" si="0"/>
        <v>0</v>
      </c>
      <c r="E11" s="140">
        <v>0</v>
      </c>
      <c r="F11" s="140">
        <v>0</v>
      </c>
      <c r="G11" s="140">
        <f t="shared" si="1"/>
        <v>0</v>
      </c>
    </row>
    <row r="12" spans="1:7">
      <c r="A12" s="60" t="s">
        <v>243</v>
      </c>
      <c r="B12" s="140">
        <v>0</v>
      </c>
      <c r="C12" s="140">
        <v>0</v>
      </c>
      <c r="D12" s="140">
        <f t="shared" si="0"/>
        <v>0</v>
      </c>
      <c r="E12" s="140">
        <v>0</v>
      </c>
      <c r="F12" s="140">
        <v>0</v>
      </c>
      <c r="G12" s="140">
        <f t="shared" si="1"/>
        <v>0</v>
      </c>
    </row>
    <row r="13" spans="1:7">
      <c r="A13" s="60" t="s">
        <v>244</v>
      </c>
      <c r="B13" s="140">
        <v>0</v>
      </c>
      <c r="C13" s="140">
        <v>0</v>
      </c>
      <c r="D13" s="140">
        <f t="shared" si="0"/>
        <v>0</v>
      </c>
      <c r="E13" s="140">
        <v>0</v>
      </c>
      <c r="F13" s="140">
        <v>0</v>
      </c>
      <c r="G13" s="140">
        <f t="shared" si="1"/>
        <v>0</v>
      </c>
    </row>
    <row r="14" spans="1:7">
      <c r="A14" s="60" t="s">
        <v>245</v>
      </c>
      <c r="B14" s="140">
        <v>0</v>
      </c>
      <c r="C14" s="140">
        <v>0</v>
      </c>
      <c r="D14" s="140">
        <f t="shared" si="0"/>
        <v>0</v>
      </c>
      <c r="E14" s="140">
        <v>0</v>
      </c>
      <c r="F14" s="140">
        <v>0</v>
      </c>
      <c r="G14" s="140">
        <f t="shared" si="1"/>
        <v>0</v>
      </c>
    </row>
    <row r="15" spans="1:7">
      <c r="A15" s="60" t="s">
        <v>246</v>
      </c>
      <c r="B15" s="140">
        <v>2060050</v>
      </c>
      <c r="C15" s="140">
        <v>482465.37</v>
      </c>
      <c r="D15" s="140">
        <f t="shared" si="0"/>
        <v>2542515.37</v>
      </c>
      <c r="E15" s="140">
        <v>1588085.61</v>
      </c>
      <c r="F15" s="140">
        <v>1588085.61</v>
      </c>
      <c r="G15" s="140">
        <f t="shared" si="1"/>
        <v>-471964.3899999999</v>
      </c>
    </row>
    <row r="16" spans="1:7">
      <c r="A16" s="92" t="s">
        <v>247</v>
      </c>
      <c r="B16" s="140">
        <f>SUM(B17:B27)</f>
        <v>0</v>
      </c>
      <c r="C16" s="140">
        <f t="shared" ref="C16:G16" si="2">SUM(C17:C27)</f>
        <v>0</v>
      </c>
      <c r="D16" s="140">
        <f t="shared" si="2"/>
        <v>0</v>
      </c>
      <c r="E16" s="140">
        <f t="shared" si="2"/>
        <v>0</v>
      </c>
      <c r="F16" s="140">
        <f t="shared" si="2"/>
        <v>0</v>
      </c>
      <c r="G16" s="140">
        <f t="shared" si="2"/>
        <v>0</v>
      </c>
    </row>
    <row r="17" spans="1:7">
      <c r="A17" s="80" t="s">
        <v>248</v>
      </c>
      <c r="B17" s="140">
        <v>0</v>
      </c>
      <c r="C17" s="140">
        <v>0</v>
      </c>
      <c r="D17" s="140">
        <f t="shared" si="0"/>
        <v>0</v>
      </c>
      <c r="E17" s="140">
        <v>0</v>
      </c>
      <c r="F17" s="140">
        <v>0</v>
      </c>
      <c r="G17" s="140">
        <f t="shared" ref="G17:G27" si="3">F17-B17</f>
        <v>0</v>
      </c>
    </row>
    <row r="18" spans="1:7">
      <c r="A18" s="80" t="s">
        <v>249</v>
      </c>
      <c r="B18" s="140">
        <v>0</v>
      </c>
      <c r="C18" s="140">
        <v>0</v>
      </c>
      <c r="D18" s="140">
        <f t="shared" si="0"/>
        <v>0</v>
      </c>
      <c r="E18" s="140">
        <v>0</v>
      </c>
      <c r="F18" s="140">
        <v>0</v>
      </c>
      <c r="G18" s="140">
        <f t="shared" si="3"/>
        <v>0</v>
      </c>
    </row>
    <row r="19" spans="1:7">
      <c r="A19" s="80" t="s">
        <v>250</v>
      </c>
      <c r="B19" s="140">
        <v>0</v>
      </c>
      <c r="C19" s="140">
        <v>0</v>
      </c>
      <c r="D19" s="140">
        <f t="shared" si="0"/>
        <v>0</v>
      </c>
      <c r="E19" s="140">
        <v>0</v>
      </c>
      <c r="F19" s="140">
        <v>0</v>
      </c>
      <c r="G19" s="140">
        <f t="shared" si="3"/>
        <v>0</v>
      </c>
    </row>
    <row r="20" spans="1:7">
      <c r="A20" s="80" t="s">
        <v>251</v>
      </c>
      <c r="B20" s="140">
        <v>0</v>
      </c>
      <c r="C20" s="140">
        <v>0</v>
      </c>
      <c r="D20" s="140">
        <f t="shared" si="0"/>
        <v>0</v>
      </c>
      <c r="E20" s="140">
        <v>0</v>
      </c>
      <c r="F20" s="140">
        <v>0</v>
      </c>
      <c r="G20" s="140">
        <f t="shared" si="3"/>
        <v>0</v>
      </c>
    </row>
    <row r="21" spans="1:7">
      <c r="A21" s="80" t="s">
        <v>252</v>
      </c>
      <c r="B21" s="140">
        <v>0</v>
      </c>
      <c r="C21" s="140">
        <v>0</v>
      </c>
      <c r="D21" s="140">
        <f t="shared" si="0"/>
        <v>0</v>
      </c>
      <c r="E21" s="140">
        <v>0</v>
      </c>
      <c r="F21" s="140">
        <v>0</v>
      </c>
      <c r="G21" s="140">
        <f t="shared" si="3"/>
        <v>0</v>
      </c>
    </row>
    <row r="22" spans="1:7">
      <c r="A22" s="80" t="s">
        <v>253</v>
      </c>
      <c r="B22" s="140">
        <v>0</v>
      </c>
      <c r="C22" s="140">
        <v>0</v>
      </c>
      <c r="D22" s="140">
        <f t="shared" si="0"/>
        <v>0</v>
      </c>
      <c r="E22" s="140">
        <v>0</v>
      </c>
      <c r="F22" s="140">
        <v>0</v>
      </c>
      <c r="G22" s="140">
        <f t="shared" si="3"/>
        <v>0</v>
      </c>
    </row>
    <row r="23" spans="1:7">
      <c r="A23" s="80" t="s">
        <v>254</v>
      </c>
      <c r="B23" s="140">
        <v>0</v>
      </c>
      <c r="C23" s="140">
        <v>0</v>
      </c>
      <c r="D23" s="140">
        <f t="shared" si="0"/>
        <v>0</v>
      </c>
      <c r="E23" s="140">
        <v>0</v>
      </c>
      <c r="F23" s="140">
        <v>0</v>
      </c>
      <c r="G23" s="140">
        <f t="shared" si="3"/>
        <v>0</v>
      </c>
    </row>
    <row r="24" spans="1:7">
      <c r="A24" s="80" t="s">
        <v>255</v>
      </c>
      <c r="B24" s="140">
        <v>0</v>
      </c>
      <c r="C24" s="140">
        <v>0</v>
      </c>
      <c r="D24" s="140">
        <f t="shared" si="0"/>
        <v>0</v>
      </c>
      <c r="E24" s="140">
        <v>0</v>
      </c>
      <c r="F24" s="140">
        <v>0</v>
      </c>
      <c r="G24" s="140">
        <f t="shared" si="3"/>
        <v>0</v>
      </c>
    </row>
    <row r="25" spans="1:7">
      <c r="A25" s="80" t="s">
        <v>256</v>
      </c>
      <c r="B25" s="140">
        <v>0</v>
      </c>
      <c r="C25" s="140">
        <v>0</v>
      </c>
      <c r="D25" s="140">
        <f t="shared" si="0"/>
        <v>0</v>
      </c>
      <c r="E25" s="140">
        <v>0</v>
      </c>
      <c r="F25" s="140">
        <v>0</v>
      </c>
      <c r="G25" s="140">
        <f t="shared" si="3"/>
        <v>0</v>
      </c>
    </row>
    <row r="26" spans="1:7">
      <c r="A26" s="80" t="s">
        <v>257</v>
      </c>
      <c r="B26" s="140">
        <v>0</v>
      </c>
      <c r="C26" s="140">
        <v>0</v>
      </c>
      <c r="D26" s="140">
        <f t="shared" si="0"/>
        <v>0</v>
      </c>
      <c r="E26" s="140">
        <v>0</v>
      </c>
      <c r="F26" s="140">
        <v>0</v>
      </c>
      <c r="G26" s="140">
        <f t="shared" si="3"/>
        <v>0</v>
      </c>
    </row>
    <row r="27" spans="1:7">
      <c r="A27" s="80" t="s">
        <v>258</v>
      </c>
      <c r="B27" s="140">
        <v>0</v>
      </c>
      <c r="C27" s="140">
        <v>0</v>
      </c>
      <c r="D27" s="140">
        <f t="shared" si="0"/>
        <v>0</v>
      </c>
      <c r="E27" s="140">
        <v>0</v>
      </c>
      <c r="F27" s="140">
        <v>0</v>
      </c>
      <c r="G27" s="140">
        <f t="shared" si="3"/>
        <v>0</v>
      </c>
    </row>
    <row r="28" spans="1:7">
      <c r="A28" s="60" t="s">
        <v>259</v>
      </c>
      <c r="B28" s="140">
        <f>SUM(B29:B33)</f>
        <v>0</v>
      </c>
      <c r="C28" s="140">
        <f t="shared" ref="C28:G28" si="4">SUM(C29:C33)</f>
        <v>0</v>
      </c>
      <c r="D28" s="140">
        <f t="shared" si="4"/>
        <v>0</v>
      </c>
      <c r="E28" s="140">
        <f t="shared" si="4"/>
        <v>0</v>
      </c>
      <c r="F28" s="140">
        <f t="shared" si="4"/>
        <v>0</v>
      </c>
      <c r="G28" s="140">
        <f t="shared" si="4"/>
        <v>0</v>
      </c>
    </row>
    <row r="29" spans="1:7">
      <c r="A29" s="80" t="s">
        <v>260</v>
      </c>
      <c r="B29" s="140">
        <v>0</v>
      </c>
      <c r="C29" s="140">
        <v>0</v>
      </c>
      <c r="D29" s="140">
        <f t="shared" si="0"/>
        <v>0</v>
      </c>
      <c r="E29" s="140">
        <v>0</v>
      </c>
      <c r="F29" s="140">
        <v>0</v>
      </c>
      <c r="G29" s="140">
        <f t="shared" ref="G29:G34" si="5">F29-B29</f>
        <v>0</v>
      </c>
    </row>
    <row r="30" spans="1:7">
      <c r="A30" s="80" t="s">
        <v>261</v>
      </c>
      <c r="B30" s="140">
        <v>0</v>
      </c>
      <c r="C30" s="140">
        <v>0</v>
      </c>
      <c r="D30" s="140">
        <f t="shared" si="0"/>
        <v>0</v>
      </c>
      <c r="E30" s="140">
        <v>0</v>
      </c>
      <c r="F30" s="140">
        <v>0</v>
      </c>
      <c r="G30" s="140">
        <f t="shared" si="5"/>
        <v>0</v>
      </c>
    </row>
    <row r="31" spans="1:7">
      <c r="A31" s="80" t="s">
        <v>262</v>
      </c>
      <c r="B31" s="140">
        <v>0</v>
      </c>
      <c r="C31" s="140">
        <v>0</v>
      </c>
      <c r="D31" s="140">
        <f t="shared" si="0"/>
        <v>0</v>
      </c>
      <c r="E31" s="140">
        <v>0</v>
      </c>
      <c r="F31" s="140">
        <v>0</v>
      </c>
      <c r="G31" s="140">
        <f t="shared" si="5"/>
        <v>0</v>
      </c>
    </row>
    <row r="32" spans="1:7">
      <c r="A32" s="80" t="s">
        <v>263</v>
      </c>
      <c r="B32" s="140">
        <v>0</v>
      </c>
      <c r="C32" s="140">
        <v>0</v>
      </c>
      <c r="D32" s="140">
        <f t="shared" si="0"/>
        <v>0</v>
      </c>
      <c r="E32" s="140">
        <v>0</v>
      </c>
      <c r="F32" s="140">
        <v>0</v>
      </c>
      <c r="G32" s="140">
        <f t="shared" si="5"/>
        <v>0</v>
      </c>
    </row>
    <row r="33" spans="1:7" ht="14.45" customHeight="1">
      <c r="A33" s="80" t="s">
        <v>264</v>
      </c>
      <c r="B33" s="140">
        <v>0</v>
      </c>
      <c r="C33" s="140">
        <v>0</v>
      </c>
      <c r="D33" s="140">
        <f t="shared" si="0"/>
        <v>0</v>
      </c>
      <c r="E33" s="140">
        <v>0</v>
      </c>
      <c r="F33" s="140">
        <v>0</v>
      </c>
      <c r="G33" s="140">
        <f t="shared" si="5"/>
        <v>0</v>
      </c>
    </row>
    <row r="34" spans="1:7" ht="14.45" customHeight="1">
      <c r="A34" s="60" t="s">
        <v>265</v>
      </c>
      <c r="B34" s="140">
        <v>7000031.0499999998</v>
      </c>
      <c r="C34" s="140">
        <v>1408343.1</v>
      </c>
      <c r="D34" s="140">
        <f t="shared" si="0"/>
        <v>8408374.1500000004</v>
      </c>
      <c r="E34" s="140">
        <v>8408374.1500000004</v>
      </c>
      <c r="F34" s="140">
        <v>8408374.1500000004</v>
      </c>
      <c r="G34" s="140">
        <f t="shared" si="5"/>
        <v>1408343.1000000006</v>
      </c>
    </row>
    <row r="35" spans="1:7" ht="14.45" customHeight="1">
      <c r="A35" s="60" t="s">
        <v>266</v>
      </c>
      <c r="B35" s="140">
        <f>SUM(B36)</f>
        <v>0</v>
      </c>
      <c r="C35" s="140">
        <f t="shared" ref="C35:G35" si="6">SUM(C36)</f>
        <v>0</v>
      </c>
      <c r="D35" s="140">
        <f t="shared" si="6"/>
        <v>0</v>
      </c>
      <c r="E35" s="140">
        <f t="shared" si="6"/>
        <v>0</v>
      </c>
      <c r="F35" s="140">
        <f t="shared" si="6"/>
        <v>0</v>
      </c>
      <c r="G35" s="140">
        <f t="shared" si="6"/>
        <v>0</v>
      </c>
    </row>
    <row r="36" spans="1:7" ht="14.45" customHeight="1">
      <c r="A36" s="80" t="s">
        <v>267</v>
      </c>
      <c r="B36" s="140">
        <v>0</v>
      </c>
      <c r="C36" s="140">
        <v>0</v>
      </c>
      <c r="D36" s="140">
        <f t="shared" si="0"/>
        <v>0</v>
      </c>
      <c r="E36" s="140">
        <v>0</v>
      </c>
      <c r="F36" s="140">
        <v>0</v>
      </c>
      <c r="G36" s="140">
        <f>F36-B36</f>
        <v>0</v>
      </c>
    </row>
    <row r="37" spans="1:7" ht="14.45" customHeight="1">
      <c r="A37" s="60" t="s">
        <v>268</v>
      </c>
      <c r="B37" s="140">
        <f>SUM(B38:B39)</f>
        <v>0</v>
      </c>
      <c r="C37" s="140">
        <f t="shared" ref="C37:G37" si="7">SUM(C38:C39)</f>
        <v>0</v>
      </c>
      <c r="D37" s="140">
        <f t="shared" si="7"/>
        <v>0</v>
      </c>
      <c r="E37" s="140">
        <f t="shared" si="7"/>
        <v>0</v>
      </c>
      <c r="F37" s="140">
        <f t="shared" si="7"/>
        <v>0</v>
      </c>
      <c r="G37" s="140">
        <f t="shared" si="7"/>
        <v>0</v>
      </c>
    </row>
    <row r="38" spans="1:7">
      <c r="A38" s="80" t="s">
        <v>269</v>
      </c>
      <c r="B38" s="140">
        <v>0</v>
      </c>
      <c r="C38" s="140">
        <v>0</v>
      </c>
      <c r="D38" s="140">
        <f t="shared" si="0"/>
        <v>0</v>
      </c>
      <c r="E38" s="140">
        <v>0</v>
      </c>
      <c r="F38" s="140">
        <v>0</v>
      </c>
      <c r="G38" s="140">
        <f t="shared" ref="G38:G39" si="8">F38-B38</f>
        <v>0</v>
      </c>
    </row>
    <row r="39" spans="1:7">
      <c r="A39" s="80" t="s">
        <v>270</v>
      </c>
      <c r="B39" s="140">
        <v>0</v>
      </c>
      <c r="C39" s="140">
        <v>0</v>
      </c>
      <c r="D39" s="140">
        <f t="shared" si="0"/>
        <v>0</v>
      </c>
      <c r="E39" s="140">
        <v>0</v>
      </c>
      <c r="F39" s="140">
        <v>0</v>
      </c>
      <c r="G39" s="140">
        <f t="shared" si="8"/>
        <v>0</v>
      </c>
    </row>
    <row r="40" spans="1:7">
      <c r="A40" s="47"/>
      <c r="B40" s="49"/>
      <c r="C40" s="49"/>
      <c r="D40" s="49"/>
      <c r="E40" s="49"/>
      <c r="F40" s="49"/>
      <c r="G40" s="49"/>
    </row>
    <row r="41" spans="1:7">
      <c r="A41" s="3" t="s">
        <v>271</v>
      </c>
      <c r="B41" s="4">
        <f t="shared" ref="B41:G41" si="9">SUM(B9,B10,B11,B12,B13,B14,B15,B16,B28,B34,B35,B37)</f>
        <v>9060081.0500000007</v>
      </c>
      <c r="C41" s="4">
        <f t="shared" si="9"/>
        <v>1890808.4700000002</v>
      </c>
      <c r="D41" s="4">
        <f t="shared" si="9"/>
        <v>10950889.52</v>
      </c>
      <c r="E41" s="4">
        <f t="shared" si="9"/>
        <v>9996459.7599999998</v>
      </c>
      <c r="F41" s="4">
        <f t="shared" si="9"/>
        <v>9996459.7599999998</v>
      </c>
      <c r="G41" s="4">
        <f t="shared" si="9"/>
        <v>936378.71000000066</v>
      </c>
    </row>
    <row r="42" spans="1:7">
      <c r="A42" s="3" t="s">
        <v>272</v>
      </c>
      <c r="B42" s="93"/>
      <c r="C42" s="93"/>
      <c r="D42" s="93"/>
      <c r="E42" s="93"/>
      <c r="F42" s="93"/>
      <c r="G42" s="4">
        <f>IF(G41&gt;0,G41,0)</f>
        <v>936378.71000000066</v>
      </c>
    </row>
    <row r="43" spans="1:7">
      <c r="A43" s="47"/>
      <c r="B43" s="51"/>
      <c r="C43" s="51"/>
      <c r="D43" s="51"/>
      <c r="E43" s="51"/>
      <c r="F43" s="51"/>
      <c r="G43" s="51"/>
    </row>
    <row r="44" spans="1:7">
      <c r="A44" s="3" t="s">
        <v>273</v>
      </c>
      <c r="B44" s="51"/>
      <c r="C44" s="51"/>
      <c r="D44" s="51"/>
      <c r="E44" s="51"/>
      <c r="F44" s="51"/>
      <c r="G44" s="51"/>
    </row>
    <row r="45" spans="1:7">
      <c r="A45" s="60" t="s">
        <v>274</v>
      </c>
      <c r="B45" s="140">
        <f>SUM(B46:B53)</f>
        <v>0</v>
      </c>
      <c r="C45" s="140">
        <f t="shared" ref="C45:G45" si="10">SUM(C46:C53)</f>
        <v>0</v>
      </c>
      <c r="D45" s="140">
        <f t="shared" si="10"/>
        <v>0</v>
      </c>
      <c r="E45" s="140">
        <f t="shared" si="10"/>
        <v>0</v>
      </c>
      <c r="F45" s="140">
        <f t="shared" si="10"/>
        <v>0</v>
      </c>
      <c r="G45" s="140">
        <f t="shared" si="10"/>
        <v>0</v>
      </c>
    </row>
    <row r="46" spans="1:7">
      <c r="A46" s="83" t="s">
        <v>275</v>
      </c>
      <c r="B46" s="140">
        <v>0</v>
      </c>
      <c r="C46" s="140">
        <v>0</v>
      </c>
      <c r="D46" s="140">
        <f t="shared" ref="D46:D53" si="11">B46+C46</f>
        <v>0</v>
      </c>
      <c r="E46" s="140">
        <v>0</v>
      </c>
      <c r="F46" s="140">
        <v>0</v>
      </c>
      <c r="G46" s="140">
        <f t="shared" ref="G46:G53" si="12">F46-B46</f>
        <v>0</v>
      </c>
    </row>
    <row r="47" spans="1:7">
      <c r="A47" s="83" t="s">
        <v>276</v>
      </c>
      <c r="B47" s="140">
        <v>0</v>
      </c>
      <c r="C47" s="140">
        <v>0</v>
      </c>
      <c r="D47" s="140">
        <f t="shared" si="11"/>
        <v>0</v>
      </c>
      <c r="E47" s="140">
        <v>0</v>
      </c>
      <c r="F47" s="140">
        <v>0</v>
      </c>
      <c r="G47" s="140">
        <f t="shared" si="12"/>
        <v>0</v>
      </c>
    </row>
    <row r="48" spans="1:7">
      <c r="A48" s="83" t="s">
        <v>277</v>
      </c>
      <c r="B48" s="140">
        <v>0</v>
      </c>
      <c r="C48" s="140">
        <v>0</v>
      </c>
      <c r="D48" s="140">
        <f t="shared" si="11"/>
        <v>0</v>
      </c>
      <c r="E48" s="140">
        <v>0</v>
      </c>
      <c r="F48" s="140">
        <v>0</v>
      </c>
      <c r="G48" s="140">
        <f t="shared" si="12"/>
        <v>0</v>
      </c>
    </row>
    <row r="49" spans="1:7" ht="30">
      <c r="A49" s="83" t="s">
        <v>278</v>
      </c>
      <c r="B49" s="140">
        <v>0</v>
      </c>
      <c r="C49" s="140">
        <v>0</v>
      </c>
      <c r="D49" s="140">
        <f t="shared" si="11"/>
        <v>0</v>
      </c>
      <c r="E49" s="140">
        <v>0</v>
      </c>
      <c r="F49" s="140">
        <v>0</v>
      </c>
      <c r="G49" s="140">
        <f t="shared" si="12"/>
        <v>0</v>
      </c>
    </row>
    <row r="50" spans="1:7">
      <c r="A50" s="83" t="s">
        <v>279</v>
      </c>
      <c r="B50" s="140">
        <v>0</v>
      </c>
      <c r="C50" s="140">
        <v>0</v>
      </c>
      <c r="D50" s="140">
        <f t="shared" si="11"/>
        <v>0</v>
      </c>
      <c r="E50" s="140">
        <v>0</v>
      </c>
      <c r="F50" s="140">
        <v>0</v>
      </c>
      <c r="G50" s="140">
        <f t="shared" si="12"/>
        <v>0</v>
      </c>
    </row>
    <row r="51" spans="1:7">
      <c r="A51" s="83" t="s">
        <v>280</v>
      </c>
      <c r="B51" s="140">
        <v>0</v>
      </c>
      <c r="C51" s="140">
        <v>0</v>
      </c>
      <c r="D51" s="140">
        <f t="shared" si="11"/>
        <v>0</v>
      </c>
      <c r="E51" s="140">
        <v>0</v>
      </c>
      <c r="F51" s="140">
        <v>0</v>
      </c>
      <c r="G51" s="140">
        <f t="shared" si="12"/>
        <v>0</v>
      </c>
    </row>
    <row r="52" spans="1:7" ht="30">
      <c r="A52" s="84" t="s">
        <v>281</v>
      </c>
      <c r="B52" s="140">
        <v>0</v>
      </c>
      <c r="C52" s="140">
        <v>0</v>
      </c>
      <c r="D52" s="140">
        <f t="shared" si="11"/>
        <v>0</v>
      </c>
      <c r="E52" s="140">
        <v>0</v>
      </c>
      <c r="F52" s="140">
        <v>0</v>
      </c>
      <c r="G52" s="140">
        <f t="shared" si="12"/>
        <v>0</v>
      </c>
    </row>
    <row r="53" spans="1:7">
      <c r="A53" s="80" t="s">
        <v>282</v>
      </c>
      <c r="B53" s="140">
        <v>0</v>
      </c>
      <c r="C53" s="140">
        <v>0</v>
      </c>
      <c r="D53" s="140">
        <f t="shared" si="11"/>
        <v>0</v>
      </c>
      <c r="E53" s="140">
        <v>0</v>
      </c>
      <c r="F53" s="140">
        <v>0</v>
      </c>
      <c r="G53" s="140">
        <f t="shared" si="12"/>
        <v>0</v>
      </c>
    </row>
    <row r="54" spans="1:7">
      <c r="A54" s="60" t="s">
        <v>283</v>
      </c>
      <c r="B54" s="140">
        <f>SUM(B55:B58)</f>
        <v>6735887</v>
      </c>
      <c r="C54" s="140">
        <f t="shared" ref="C54:G54" si="13">SUM(C55:C58)</f>
        <v>368819.52</v>
      </c>
      <c r="D54" s="140">
        <f t="shared" si="13"/>
        <v>7104706.5199999996</v>
      </c>
      <c r="E54" s="140">
        <f t="shared" si="13"/>
        <v>7104706.5199999996</v>
      </c>
      <c r="F54" s="140">
        <f t="shared" si="13"/>
        <v>7104706.5199999996</v>
      </c>
      <c r="G54" s="140">
        <f t="shared" si="13"/>
        <v>368819.51999999955</v>
      </c>
    </row>
    <row r="55" spans="1:7">
      <c r="A55" s="84" t="s">
        <v>284</v>
      </c>
      <c r="B55" s="140">
        <v>0</v>
      </c>
      <c r="C55" s="140">
        <v>0</v>
      </c>
      <c r="D55" s="140">
        <f t="shared" ref="D55:D58" si="14">B55+C55</f>
        <v>0</v>
      </c>
      <c r="E55" s="140">
        <v>0</v>
      </c>
      <c r="F55" s="140">
        <v>0</v>
      </c>
      <c r="G55" s="140">
        <f t="shared" ref="G55:G58" si="15">F55-B55</f>
        <v>0</v>
      </c>
    </row>
    <row r="56" spans="1:7">
      <c r="A56" s="83" t="s">
        <v>285</v>
      </c>
      <c r="B56" s="140">
        <v>0</v>
      </c>
      <c r="C56" s="140">
        <v>0</v>
      </c>
      <c r="D56" s="140">
        <f t="shared" si="14"/>
        <v>0</v>
      </c>
      <c r="E56" s="140">
        <v>0</v>
      </c>
      <c r="F56" s="140">
        <v>0</v>
      </c>
      <c r="G56" s="140">
        <f t="shared" si="15"/>
        <v>0</v>
      </c>
    </row>
    <row r="57" spans="1:7">
      <c r="A57" s="83" t="s">
        <v>286</v>
      </c>
      <c r="B57" s="140">
        <v>0</v>
      </c>
      <c r="C57" s="140">
        <v>0</v>
      </c>
      <c r="D57" s="140">
        <f t="shared" si="14"/>
        <v>0</v>
      </c>
      <c r="E57" s="140">
        <v>0</v>
      </c>
      <c r="F57" s="140">
        <v>0</v>
      </c>
      <c r="G57" s="140">
        <f t="shared" si="15"/>
        <v>0</v>
      </c>
    </row>
    <row r="58" spans="1:7">
      <c r="A58" s="84" t="s">
        <v>287</v>
      </c>
      <c r="B58" s="140">
        <v>6735887</v>
      </c>
      <c r="C58" s="140">
        <v>368819.52</v>
      </c>
      <c r="D58" s="140">
        <f t="shared" si="14"/>
        <v>7104706.5199999996</v>
      </c>
      <c r="E58" s="140">
        <v>7104706.5199999996</v>
      </c>
      <c r="F58" s="140">
        <v>7104706.5199999996</v>
      </c>
      <c r="G58" s="140">
        <f t="shared" si="15"/>
        <v>368819.51999999955</v>
      </c>
    </row>
    <row r="59" spans="1:7">
      <c r="A59" s="60" t="s">
        <v>288</v>
      </c>
      <c r="B59" s="140">
        <f>SUM(B60:B61)</f>
        <v>0</v>
      </c>
      <c r="C59" s="140">
        <f t="shared" ref="C59:G59" si="16">SUM(C60:C61)</f>
        <v>0</v>
      </c>
      <c r="D59" s="140">
        <f t="shared" si="16"/>
        <v>0</v>
      </c>
      <c r="E59" s="140">
        <f t="shared" si="16"/>
        <v>0</v>
      </c>
      <c r="F59" s="140">
        <f t="shared" si="16"/>
        <v>0</v>
      </c>
      <c r="G59" s="140">
        <f t="shared" si="16"/>
        <v>0</v>
      </c>
    </row>
    <row r="60" spans="1:7">
      <c r="A60" s="83" t="s">
        <v>289</v>
      </c>
      <c r="B60" s="140">
        <v>0</v>
      </c>
      <c r="C60" s="140">
        <v>0</v>
      </c>
      <c r="D60" s="140">
        <f t="shared" ref="D60:D63" si="17">B60+C60</f>
        <v>0</v>
      </c>
      <c r="E60" s="140">
        <v>0</v>
      </c>
      <c r="F60" s="140">
        <v>0</v>
      </c>
      <c r="G60" s="140">
        <f t="shared" ref="G60:G63" si="18">F60-B60</f>
        <v>0</v>
      </c>
    </row>
    <row r="61" spans="1:7">
      <c r="A61" s="83" t="s">
        <v>290</v>
      </c>
      <c r="B61" s="140">
        <v>0</v>
      </c>
      <c r="C61" s="140">
        <v>0</v>
      </c>
      <c r="D61" s="140">
        <f t="shared" si="17"/>
        <v>0</v>
      </c>
      <c r="E61" s="140">
        <v>0</v>
      </c>
      <c r="F61" s="140">
        <v>0</v>
      </c>
      <c r="G61" s="140">
        <f t="shared" si="18"/>
        <v>0</v>
      </c>
    </row>
    <row r="62" spans="1:7">
      <c r="A62" s="60" t="s">
        <v>291</v>
      </c>
      <c r="B62" s="140">
        <v>0</v>
      </c>
      <c r="C62" s="140">
        <v>0</v>
      </c>
      <c r="D62" s="140">
        <f t="shared" si="17"/>
        <v>0</v>
      </c>
      <c r="E62" s="140">
        <v>0</v>
      </c>
      <c r="F62" s="140">
        <v>0</v>
      </c>
      <c r="G62" s="140">
        <f t="shared" si="18"/>
        <v>0</v>
      </c>
    </row>
    <row r="63" spans="1:7">
      <c r="A63" s="60" t="s">
        <v>292</v>
      </c>
      <c r="B63" s="140">
        <v>0</v>
      </c>
      <c r="C63" s="140">
        <v>0</v>
      </c>
      <c r="D63" s="140">
        <f t="shared" si="17"/>
        <v>0</v>
      </c>
      <c r="E63" s="140">
        <v>0</v>
      </c>
      <c r="F63" s="140">
        <v>0</v>
      </c>
      <c r="G63" s="140">
        <f t="shared" si="18"/>
        <v>0</v>
      </c>
    </row>
    <row r="64" spans="1:7">
      <c r="A64" s="47"/>
      <c r="B64" s="51"/>
      <c r="C64" s="51"/>
      <c r="D64" s="51"/>
      <c r="E64" s="51"/>
      <c r="F64" s="51"/>
      <c r="G64" s="51"/>
    </row>
    <row r="65" spans="1:7">
      <c r="A65" s="3" t="s">
        <v>293</v>
      </c>
      <c r="B65" s="4">
        <f t="shared" ref="B65:G65" si="19">B45+B54+B59+B62+B63</f>
        <v>6735887</v>
      </c>
      <c r="C65" s="4">
        <f t="shared" si="19"/>
        <v>368819.52</v>
      </c>
      <c r="D65" s="4">
        <f t="shared" si="19"/>
        <v>7104706.5199999996</v>
      </c>
      <c r="E65" s="4">
        <f t="shared" si="19"/>
        <v>7104706.5199999996</v>
      </c>
      <c r="F65" s="4">
        <f t="shared" si="19"/>
        <v>7104706.5199999996</v>
      </c>
      <c r="G65" s="4">
        <f t="shared" si="19"/>
        <v>368819.51999999955</v>
      </c>
    </row>
    <row r="66" spans="1:7">
      <c r="A66" s="47"/>
      <c r="B66" s="51"/>
      <c r="C66" s="51"/>
      <c r="D66" s="51"/>
      <c r="E66" s="51"/>
      <c r="F66" s="51"/>
      <c r="G66" s="51"/>
    </row>
    <row r="67" spans="1:7">
      <c r="A67" s="3" t="s">
        <v>294</v>
      </c>
      <c r="B67" s="4">
        <f t="shared" ref="B67:G67" si="20">B68</f>
        <v>0</v>
      </c>
      <c r="C67" s="4">
        <f t="shared" si="20"/>
        <v>0</v>
      </c>
      <c r="D67" s="4">
        <f t="shared" si="20"/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</row>
    <row r="68" spans="1:7">
      <c r="A68" s="60" t="s">
        <v>295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>
      <c r="A69" s="47"/>
      <c r="B69" s="51"/>
      <c r="C69" s="51"/>
      <c r="D69" s="51"/>
      <c r="E69" s="51"/>
      <c r="F69" s="51"/>
      <c r="G69" s="51"/>
    </row>
    <row r="70" spans="1:7">
      <c r="A70" s="3" t="s">
        <v>296</v>
      </c>
      <c r="B70" s="4">
        <f t="shared" ref="B70:G70" si="21">B41+B65+B67</f>
        <v>15795968.050000001</v>
      </c>
      <c r="C70" s="4">
        <f t="shared" si="21"/>
        <v>2259627.9900000002</v>
      </c>
      <c r="D70" s="4">
        <f t="shared" si="21"/>
        <v>18055596.039999999</v>
      </c>
      <c r="E70" s="4">
        <f t="shared" si="21"/>
        <v>17101166.280000001</v>
      </c>
      <c r="F70" s="4">
        <f t="shared" si="21"/>
        <v>17101166.280000001</v>
      </c>
      <c r="G70" s="4">
        <f t="shared" si="21"/>
        <v>1305198.2300000002</v>
      </c>
    </row>
    <row r="71" spans="1:7">
      <c r="A71" s="47"/>
      <c r="B71" s="51"/>
      <c r="C71" s="51"/>
      <c r="D71" s="51"/>
      <c r="E71" s="51"/>
      <c r="F71" s="51"/>
      <c r="G71" s="51"/>
    </row>
    <row r="72" spans="1:7">
      <c r="A72" s="3" t="s">
        <v>297</v>
      </c>
      <c r="B72" s="51"/>
      <c r="C72" s="51"/>
      <c r="D72" s="51"/>
      <c r="E72" s="51"/>
      <c r="F72" s="51"/>
      <c r="G72" s="51"/>
    </row>
    <row r="73" spans="1:7" ht="30">
      <c r="A73" s="69" t="s">
        <v>298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>
      <c r="A74" s="69" t="s">
        <v>299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>
      <c r="A75" s="19" t="s">
        <v>300</v>
      </c>
      <c r="B75" s="4">
        <f t="shared" ref="B75:G75" si="22">B73+B74</f>
        <v>0</v>
      </c>
      <c r="C75" s="4">
        <f t="shared" si="22"/>
        <v>0</v>
      </c>
      <c r="D75" s="4">
        <f t="shared" si="22"/>
        <v>0</v>
      </c>
      <c r="E75" s="4">
        <f t="shared" si="22"/>
        <v>0</v>
      </c>
      <c r="F75" s="4">
        <f t="shared" si="22"/>
        <v>0</v>
      </c>
      <c r="G75" s="4">
        <f t="shared" si="22"/>
        <v>0</v>
      </c>
    </row>
    <row r="76" spans="1:7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0:F44 B64:F75 G64:G76 G40:G4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139" zoomScale="85" zoomScaleNormal="85" workbookViewId="0">
      <selection activeCell="A154" sqref="A154"/>
    </sheetView>
  </sheetViews>
  <sheetFormatPr baseColWidth="10" defaultColWidth="11" defaultRowHeight="1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>
      <c r="A1" s="157" t="s">
        <v>301</v>
      </c>
      <c r="B1" s="150"/>
      <c r="C1" s="150"/>
      <c r="D1" s="150"/>
      <c r="E1" s="150"/>
      <c r="F1" s="150"/>
      <c r="G1" s="151"/>
    </row>
    <row r="2" spans="1:7">
      <c r="A2" s="126" t="str">
        <f>'Formato 1'!A2</f>
        <v>UNIVERSIDAD TECNOLÓGICA LAJA BAJÍO</v>
      </c>
      <c r="B2" s="126"/>
      <c r="C2" s="126"/>
      <c r="D2" s="126"/>
      <c r="E2" s="126"/>
      <c r="F2" s="126"/>
      <c r="G2" s="126"/>
    </row>
    <row r="3" spans="1:7">
      <c r="A3" s="127" t="s">
        <v>302</v>
      </c>
      <c r="B3" s="127"/>
      <c r="C3" s="127"/>
      <c r="D3" s="127"/>
      <c r="E3" s="127"/>
      <c r="F3" s="127"/>
      <c r="G3" s="127"/>
    </row>
    <row r="4" spans="1:7">
      <c r="A4" s="127" t="s">
        <v>303</v>
      </c>
      <c r="B4" s="127"/>
      <c r="C4" s="127"/>
      <c r="D4" s="127"/>
      <c r="E4" s="127"/>
      <c r="F4" s="127"/>
      <c r="G4" s="127"/>
    </row>
    <row r="5" spans="1:7">
      <c r="A5" s="127" t="str">
        <f>'Formato 3'!A4</f>
        <v>al 31 de Diciembre de 2023 y al 31 de Diciembre de 2022 (b)</v>
      </c>
      <c r="B5" s="127"/>
      <c r="C5" s="127"/>
      <c r="D5" s="127"/>
      <c r="E5" s="127"/>
      <c r="F5" s="127"/>
      <c r="G5" s="127"/>
    </row>
    <row r="6" spans="1:7" ht="41.45" customHeight="1">
      <c r="A6" s="128" t="s">
        <v>2</v>
      </c>
      <c r="B6" s="128"/>
      <c r="C6" s="128"/>
      <c r="D6" s="128"/>
      <c r="E6" s="128"/>
      <c r="F6" s="128"/>
      <c r="G6" s="128"/>
    </row>
    <row r="7" spans="1:7">
      <c r="A7" s="155" t="s">
        <v>6</v>
      </c>
      <c r="B7" s="155" t="s">
        <v>304</v>
      </c>
      <c r="C7" s="155"/>
      <c r="D7" s="155"/>
      <c r="E7" s="155"/>
      <c r="F7" s="155"/>
      <c r="G7" s="156" t="s">
        <v>305</v>
      </c>
    </row>
    <row r="8" spans="1:7" ht="30">
      <c r="A8" s="155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55"/>
    </row>
    <row r="9" spans="1:7">
      <c r="A9" s="28" t="s">
        <v>310</v>
      </c>
      <c r="B9" s="142">
        <f>B10+B18+B28+B38+B48+B58+B62+B71+B75</f>
        <v>9060081.0500000007</v>
      </c>
      <c r="C9" s="142">
        <f t="shared" ref="C9:G9" si="0">C10+C18+C28+C38+C48+C58+C62+C71+C75</f>
        <v>0</v>
      </c>
      <c r="D9" s="142">
        <f t="shared" si="0"/>
        <v>9060081.0500000007</v>
      </c>
      <c r="E9" s="142">
        <f t="shared" si="0"/>
        <v>0</v>
      </c>
      <c r="F9" s="142">
        <f t="shared" si="0"/>
        <v>0</v>
      </c>
      <c r="G9" s="142">
        <f t="shared" si="0"/>
        <v>9060081.0500000007</v>
      </c>
    </row>
    <row r="10" spans="1:7">
      <c r="A10" s="86" t="s">
        <v>311</v>
      </c>
      <c r="B10" s="143">
        <f>SUM(B11:B17)</f>
        <v>5711646.2299999995</v>
      </c>
      <c r="C10" s="143">
        <f t="shared" ref="C10:G10" si="1">SUM(C11:C17)</f>
        <v>0</v>
      </c>
      <c r="D10" s="143">
        <f t="shared" si="1"/>
        <v>5711646.2299999995</v>
      </c>
      <c r="E10" s="143">
        <f t="shared" si="1"/>
        <v>0</v>
      </c>
      <c r="F10" s="143">
        <f t="shared" si="1"/>
        <v>0</v>
      </c>
      <c r="G10" s="143">
        <f t="shared" si="1"/>
        <v>5711646.2299999995</v>
      </c>
    </row>
    <row r="11" spans="1:7">
      <c r="A11" s="87" t="s">
        <v>312</v>
      </c>
      <c r="B11" s="144">
        <v>2535328.38</v>
      </c>
      <c r="C11" s="144">
        <v>0</v>
      </c>
      <c r="D11" s="144">
        <f>B11+C11</f>
        <v>2535328.38</v>
      </c>
      <c r="E11" s="144">
        <v>0</v>
      </c>
      <c r="F11" s="144">
        <v>0</v>
      </c>
      <c r="G11" s="144">
        <f>D11-E11</f>
        <v>2535328.38</v>
      </c>
    </row>
    <row r="12" spans="1:7">
      <c r="A12" s="87" t="s">
        <v>313</v>
      </c>
      <c r="B12" s="144">
        <v>1967027.89</v>
      </c>
      <c r="C12" s="144">
        <v>0</v>
      </c>
      <c r="D12" s="144">
        <f t="shared" ref="D12:D17" si="2">B12+C12</f>
        <v>1967027.89</v>
      </c>
      <c r="E12" s="144">
        <v>0</v>
      </c>
      <c r="F12" s="144">
        <v>0</v>
      </c>
      <c r="G12" s="144">
        <f t="shared" ref="G12:G75" si="3">D12-E12</f>
        <v>1967027.89</v>
      </c>
    </row>
    <row r="13" spans="1:7">
      <c r="A13" s="87" t="s">
        <v>314</v>
      </c>
      <c r="B13" s="144">
        <v>458649.71</v>
      </c>
      <c r="C13" s="144">
        <v>0</v>
      </c>
      <c r="D13" s="144">
        <f t="shared" si="2"/>
        <v>458649.71</v>
      </c>
      <c r="E13" s="144">
        <v>0</v>
      </c>
      <c r="F13" s="144">
        <v>0</v>
      </c>
      <c r="G13" s="144">
        <f t="shared" si="3"/>
        <v>458649.71</v>
      </c>
    </row>
    <row r="14" spans="1:7">
      <c r="A14" s="87" t="s">
        <v>315</v>
      </c>
      <c r="B14" s="144">
        <v>750640.25</v>
      </c>
      <c r="C14" s="144">
        <v>0</v>
      </c>
      <c r="D14" s="144">
        <f t="shared" si="2"/>
        <v>750640.25</v>
      </c>
      <c r="E14" s="144">
        <v>0</v>
      </c>
      <c r="F14" s="144">
        <v>0</v>
      </c>
      <c r="G14" s="144">
        <f t="shared" si="3"/>
        <v>750640.25</v>
      </c>
    </row>
    <row r="15" spans="1:7">
      <c r="A15" s="87" t="s">
        <v>316</v>
      </c>
      <c r="B15" s="144">
        <v>0</v>
      </c>
      <c r="C15" s="144">
        <v>0</v>
      </c>
      <c r="D15" s="144">
        <f t="shared" si="2"/>
        <v>0</v>
      </c>
      <c r="E15" s="144">
        <v>0</v>
      </c>
      <c r="F15" s="144">
        <v>0</v>
      </c>
      <c r="G15" s="144">
        <f t="shared" si="3"/>
        <v>0</v>
      </c>
    </row>
    <row r="16" spans="1:7">
      <c r="A16" s="87" t="s">
        <v>317</v>
      </c>
      <c r="B16" s="144">
        <v>0</v>
      </c>
      <c r="C16" s="144">
        <v>0</v>
      </c>
      <c r="D16" s="144">
        <f t="shared" si="2"/>
        <v>0</v>
      </c>
      <c r="E16" s="144">
        <v>0</v>
      </c>
      <c r="F16" s="144">
        <v>0</v>
      </c>
      <c r="G16" s="144">
        <f t="shared" si="3"/>
        <v>0</v>
      </c>
    </row>
    <row r="17" spans="1:7">
      <c r="A17" s="87" t="s">
        <v>318</v>
      </c>
      <c r="B17" s="144">
        <v>0</v>
      </c>
      <c r="C17" s="144">
        <v>0</v>
      </c>
      <c r="D17" s="144">
        <f t="shared" si="2"/>
        <v>0</v>
      </c>
      <c r="E17" s="144">
        <v>0</v>
      </c>
      <c r="F17" s="144">
        <v>0</v>
      </c>
      <c r="G17" s="144">
        <f t="shared" si="3"/>
        <v>0</v>
      </c>
    </row>
    <row r="18" spans="1:7">
      <c r="A18" s="86" t="s">
        <v>319</v>
      </c>
      <c r="B18" s="143">
        <f>SUM(B19:B27)</f>
        <v>296500</v>
      </c>
      <c r="C18" s="143">
        <f t="shared" ref="C18:F18" si="4">SUM(C19:C27)</f>
        <v>0</v>
      </c>
      <c r="D18" s="143">
        <f t="shared" si="4"/>
        <v>296500</v>
      </c>
      <c r="E18" s="143">
        <f t="shared" si="4"/>
        <v>0</v>
      </c>
      <c r="F18" s="143">
        <f t="shared" si="4"/>
        <v>0</v>
      </c>
      <c r="G18" s="143">
        <f t="shared" si="3"/>
        <v>296500</v>
      </c>
    </row>
    <row r="19" spans="1:7">
      <c r="A19" s="87" t="s">
        <v>320</v>
      </c>
      <c r="B19" s="144">
        <v>122500</v>
      </c>
      <c r="C19" s="144">
        <v>0</v>
      </c>
      <c r="D19" s="144">
        <f t="shared" ref="D19:D27" si="5">B19+C19</f>
        <v>122500</v>
      </c>
      <c r="E19" s="144">
        <v>0</v>
      </c>
      <c r="F19" s="144">
        <v>0</v>
      </c>
      <c r="G19" s="144">
        <f t="shared" si="3"/>
        <v>122500</v>
      </c>
    </row>
    <row r="20" spans="1:7">
      <c r="A20" s="87" t="s">
        <v>321</v>
      </c>
      <c r="B20" s="144">
        <v>23000</v>
      </c>
      <c r="C20" s="144">
        <v>0</v>
      </c>
      <c r="D20" s="144">
        <f t="shared" si="5"/>
        <v>23000</v>
      </c>
      <c r="E20" s="144">
        <v>0</v>
      </c>
      <c r="F20" s="144">
        <v>0</v>
      </c>
      <c r="G20" s="144">
        <f t="shared" si="3"/>
        <v>23000</v>
      </c>
    </row>
    <row r="21" spans="1:7">
      <c r="A21" s="87" t="s">
        <v>322</v>
      </c>
      <c r="B21" s="144">
        <v>0</v>
      </c>
      <c r="C21" s="144">
        <v>0</v>
      </c>
      <c r="D21" s="144">
        <f t="shared" si="5"/>
        <v>0</v>
      </c>
      <c r="E21" s="144">
        <v>0</v>
      </c>
      <c r="F21" s="144">
        <v>0</v>
      </c>
      <c r="G21" s="144">
        <f t="shared" si="3"/>
        <v>0</v>
      </c>
    </row>
    <row r="22" spans="1:7">
      <c r="A22" s="87" t="s">
        <v>323</v>
      </c>
      <c r="B22" s="144">
        <v>3500</v>
      </c>
      <c r="C22" s="144">
        <v>0</v>
      </c>
      <c r="D22" s="144">
        <f t="shared" si="5"/>
        <v>3500</v>
      </c>
      <c r="E22" s="144">
        <v>0</v>
      </c>
      <c r="F22" s="144">
        <v>0</v>
      </c>
      <c r="G22" s="144">
        <f t="shared" si="3"/>
        <v>3500</v>
      </c>
    </row>
    <row r="23" spans="1:7">
      <c r="A23" s="87" t="s">
        <v>324</v>
      </c>
      <c r="B23" s="144">
        <v>2000</v>
      </c>
      <c r="C23" s="144">
        <v>0</v>
      </c>
      <c r="D23" s="144">
        <f t="shared" si="5"/>
        <v>2000</v>
      </c>
      <c r="E23" s="144">
        <v>0</v>
      </c>
      <c r="F23" s="144">
        <v>0</v>
      </c>
      <c r="G23" s="144">
        <f t="shared" si="3"/>
        <v>2000</v>
      </c>
    </row>
    <row r="24" spans="1:7">
      <c r="A24" s="87" t="s">
        <v>325</v>
      </c>
      <c r="B24" s="144">
        <v>75000</v>
      </c>
      <c r="C24" s="144">
        <v>0</v>
      </c>
      <c r="D24" s="144">
        <f t="shared" si="5"/>
        <v>75000</v>
      </c>
      <c r="E24" s="144">
        <v>0</v>
      </c>
      <c r="F24" s="144">
        <v>0</v>
      </c>
      <c r="G24" s="144">
        <f t="shared" si="3"/>
        <v>75000</v>
      </c>
    </row>
    <row r="25" spans="1:7">
      <c r="A25" s="87" t="s">
        <v>326</v>
      </c>
      <c r="B25" s="144">
        <v>0</v>
      </c>
      <c r="C25" s="144">
        <v>0</v>
      </c>
      <c r="D25" s="144">
        <f t="shared" si="5"/>
        <v>0</v>
      </c>
      <c r="E25" s="144">
        <v>0</v>
      </c>
      <c r="F25" s="144">
        <v>0</v>
      </c>
      <c r="G25" s="144">
        <f t="shared" si="3"/>
        <v>0</v>
      </c>
    </row>
    <row r="26" spans="1:7">
      <c r="A26" s="87" t="s">
        <v>327</v>
      </c>
      <c r="B26" s="144">
        <v>0</v>
      </c>
      <c r="C26" s="144">
        <v>0</v>
      </c>
      <c r="D26" s="144">
        <f t="shared" si="5"/>
        <v>0</v>
      </c>
      <c r="E26" s="144">
        <v>0</v>
      </c>
      <c r="F26" s="144">
        <v>0</v>
      </c>
      <c r="G26" s="144">
        <f t="shared" si="3"/>
        <v>0</v>
      </c>
    </row>
    <row r="27" spans="1:7">
      <c r="A27" s="87" t="s">
        <v>328</v>
      </c>
      <c r="B27" s="144">
        <v>70500</v>
      </c>
      <c r="C27" s="144">
        <v>0</v>
      </c>
      <c r="D27" s="144">
        <f t="shared" si="5"/>
        <v>70500</v>
      </c>
      <c r="E27" s="144">
        <v>0</v>
      </c>
      <c r="F27" s="144">
        <v>0</v>
      </c>
      <c r="G27" s="144">
        <f t="shared" si="3"/>
        <v>70500</v>
      </c>
    </row>
    <row r="28" spans="1:7">
      <c r="A28" s="86" t="s">
        <v>329</v>
      </c>
      <c r="B28" s="143">
        <f>SUM(B29:B37)</f>
        <v>2584018.8200000003</v>
      </c>
      <c r="C28" s="143">
        <f t="shared" ref="C28:F28" si="6">SUM(C29:C37)</f>
        <v>0</v>
      </c>
      <c r="D28" s="143">
        <f t="shared" si="6"/>
        <v>2584018.8200000003</v>
      </c>
      <c r="E28" s="143">
        <f t="shared" si="6"/>
        <v>0</v>
      </c>
      <c r="F28" s="143">
        <f t="shared" si="6"/>
        <v>0</v>
      </c>
      <c r="G28" s="143">
        <f t="shared" si="3"/>
        <v>2584018.8200000003</v>
      </c>
    </row>
    <row r="29" spans="1:7">
      <c r="A29" s="87" t="s">
        <v>330</v>
      </c>
      <c r="B29" s="144">
        <v>218004.81</v>
      </c>
      <c r="C29" s="144">
        <v>0</v>
      </c>
      <c r="D29" s="144">
        <f t="shared" ref="D29:D37" si="7">B29+C29</f>
        <v>218004.81</v>
      </c>
      <c r="E29" s="144">
        <v>0</v>
      </c>
      <c r="F29" s="144">
        <v>0</v>
      </c>
      <c r="G29" s="144">
        <f t="shared" si="3"/>
        <v>218004.81</v>
      </c>
    </row>
    <row r="30" spans="1:7">
      <c r="A30" s="87" t="s">
        <v>331</v>
      </c>
      <c r="B30" s="144">
        <v>316606</v>
      </c>
      <c r="C30" s="144">
        <v>0</v>
      </c>
      <c r="D30" s="144">
        <f t="shared" si="7"/>
        <v>316606</v>
      </c>
      <c r="E30" s="144">
        <v>0</v>
      </c>
      <c r="F30" s="144">
        <v>0</v>
      </c>
      <c r="G30" s="144">
        <f t="shared" si="3"/>
        <v>316606</v>
      </c>
    </row>
    <row r="31" spans="1:7">
      <c r="A31" s="87" t="s">
        <v>332</v>
      </c>
      <c r="B31" s="144">
        <v>621028.5</v>
      </c>
      <c r="C31" s="144">
        <v>0</v>
      </c>
      <c r="D31" s="144">
        <f t="shared" si="7"/>
        <v>621028.5</v>
      </c>
      <c r="E31" s="144">
        <v>0</v>
      </c>
      <c r="F31" s="144">
        <v>0</v>
      </c>
      <c r="G31" s="144">
        <f t="shared" si="3"/>
        <v>621028.5</v>
      </c>
    </row>
    <row r="32" spans="1:7">
      <c r="A32" s="87" t="s">
        <v>333</v>
      </c>
      <c r="B32" s="144">
        <v>110017.05</v>
      </c>
      <c r="C32" s="144">
        <v>0</v>
      </c>
      <c r="D32" s="144">
        <f t="shared" si="7"/>
        <v>110017.05</v>
      </c>
      <c r="E32" s="144">
        <v>0</v>
      </c>
      <c r="F32" s="144">
        <v>0</v>
      </c>
      <c r="G32" s="144">
        <f t="shared" si="3"/>
        <v>110017.05</v>
      </c>
    </row>
    <row r="33" spans="1:7" ht="14.45" customHeight="1">
      <c r="A33" s="87" t="s">
        <v>334</v>
      </c>
      <c r="B33" s="144">
        <v>661095.46</v>
      </c>
      <c r="C33" s="144">
        <v>0</v>
      </c>
      <c r="D33" s="144">
        <f t="shared" si="7"/>
        <v>661095.46</v>
      </c>
      <c r="E33" s="144">
        <v>0</v>
      </c>
      <c r="F33" s="144">
        <v>0</v>
      </c>
      <c r="G33" s="144">
        <f t="shared" si="3"/>
        <v>661095.46</v>
      </c>
    </row>
    <row r="34" spans="1:7" ht="14.45" customHeight="1">
      <c r="A34" s="87" t="s">
        <v>335</v>
      </c>
      <c r="B34" s="144">
        <v>10000</v>
      </c>
      <c r="C34" s="144">
        <v>0</v>
      </c>
      <c r="D34" s="144">
        <f t="shared" si="7"/>
        <v>10000</v>
      </c>
      <c r="E34" s="144">
        <v>0</v>
      </c>
      <c r="F34" s="144">
        <v>0</v>
      </c>
      <c r="G34" s="144">
        <f t="shared" si="3"/>
        <v>10000</v>
      </c>
    </row>
    <row r="35" spans="1:7" ht="14.45" customHeight="1">
      <c r="A35" s="87" t="s">
        <v>336</v>
      </c>
      <c r="B35" s="144">
        <v>14000</v>
      </c>
      <c r="C35" s="144">
        <v>0</v>
      </c>
      <c r="D35" s="144">
        <f t="shared" si="7"/>
        <v>14000</v>
      </c>
      <c r="E35" s="144">
        <v>0</v>
      </c>
      <c r="F35" s="144">
        <v>0</v>
      </c>
      <c r="G35" s="144">
        <f t="shared" si="3"/>
        <v>14000</v>
      </c>
    </row>
    <row r="36" spans="1:7" ht="14.45" customHeight="1">
      <c r="A36" s="87" t="s">
        <v>337</v>
      </c>
      <c r="B36" s="144">
        <v>42700</v>
      </c>
      <c r="C36" s="144">
        <v>0</v>
      </c>
      <c r="D36" s="144">
        <f t="shared" si="7"/>
        <v>42700</v>
      </c>
      <c r="E36" s="144">
        <v>0</v>
      </c>
      <c r="F36" s="144">
        <v>0</v>
      </c>
      <c r="G36" s="144">
        <f t="shared" si="3"/>
        <v>42700</v>
      </c>
    </row>
    <row r="37" spans="1:7" ht="14.45" customHeight="1">
      <c r="A37" s="87" t="s">
        <v>338</v>
      </c>
      <c r="B37" s="144">
        <v>590567</v>
      </c>
      <c r="C37" s="144">
        <v>0</v>
      </c>
      <c r="D37" s="144">
        <f t="shared" si="7"/>
        <v>590567</v>
      </c>
      <c r="E37" s="144">
        <v>0</v>
      </c>
      <c r="F37" s="144">
        <v>0</v>
      </c>
      <c r="G37" s="144">
        <f t="shared" si="3"/>
        <v>590567</v>
      </c>
    </row>
    <row r="38" spans="1:7">
      <c r="A38" s="86" t="s">
        <v>339</v>
      </c>
      <c r="B38" s="143">
        <f>SUM(B39:B47)</f>
        <v>187916</v>
      </c>
      <c r="C38" s="143">
        <f t="shared" ref="C38:F38" si="8">SUM(C39:C47)</f>
        <v>0</v>
      </c>
      <c r="D38" s="143">
        <f t="shared" si="8"/>
        <v>187916</v>
      </c>
      <c r="E38" s="143">
        <f t="shared" si="8"/>
        <v>0</v>
      </c>
      <c r="F38" s="143">
        <f t="shared" si="8"/>
        <v>0</v>
      </c>
      <c r="G38" s="143">
        <f t="shared" si="3"/>
        <v>187916</v>
      </c>
    </row>
    <row r="39" spans="1:7">
      <c r="A39" s="87" t="s">
        <v>340</v>
      </c>
      <c r="B39" s="144">
        <v>0</v>
      </c>
      <c r="C39" s="144">
        <v>0</v>
      </c>
      <c r="D39" s="144">
        <f t="shared" ref="D39:D47" si="9">B39+C39</f>
        <v>0</v>
      </c>
      <c r="E39" s="144">
        <v>0</v>
      </c>
      <c r="F39" s="144">
        <v>0</v>
      </c>
      <c r="G39" s="144">
        <f t="shared" si="3"/>
        <v>0</v>
      </c>
    </row>
    <row r="40" spans="1:7">
      <c r="A40" s="87" t="s">
        <v>341</v>
      </c>
      <c r="B40" s="144">
        <v>0</v>
      </c>
      <c r="C40" s="144">
        <v>0</v>
      </c>
      <c r="D40" s="144">
        <f t="shared" si="9"/>
        <v>0</v>
      </c>
      <c r="E40" s="144">
        <v>0</v>
      </c>
      <c r="F40" s="144">
        <v>0</v>
      </c>
      <c r="G40" s="144">
        <f t="shared" si="3"/>
        <v>0</v>
      </c>
    </row>
    <row r="41" spans="1:7">
      <c r="A41" s="87" t="s">
        <v>342</v>
      </c>
      <c r="B41" s="144">
        <v>0</v>
      </c>
      <c r="C41" s="144">
        <v>0</v>
      </c>
      <c r="D41" s="144">
        <f t="shared" si="9"/>
        <v>0</v>
      </c>
      <c r="E41" s="144">
        <v>0</v>
      </c>
      <c r="F41" s="144">
        <v>0</v>
      </c>
      <c r="G41" s="144">
        <f t="shared" si="3"/>
        <v>0</v>
      </c>
    </row>
    <row r="42" spans="1:7">
      <c r="A42" s="87" t="s">
        <v>343</v>
      </c>
      <c r="B42" s="144">
        <v>187916</v>
      </c>
      <c r="C42" s="144">
        <v>0</v>
      </c>
      <c r="D42" s="144">
        <f t="shared" si="9"/>
        <v>187916</v>
      </c>
      <c r="E42" s="144">
        <v>0</v>
      </c>
      <c r="F42" s="144">
        <v>0</v>
      </c>
      <c r="G42" s="144">
        <f t="shared" si="3"/>
        <v>187916</v>
      </c>
    </row>
    <row r="43" spans="1:7">
      <c r="A43" s="87" t="s">
        <v>344</v>
      </c>
      <c r="B43" s="144">
        <v>0</v>
      </c>
      <c r="C43" s="144">
        <v>0</v>
      </c>
      <c r="D43" s="144">
        <f t="shared" si="9"/>
        <v>0</v>
      </c>
      <c r="E43" s="144">
        <v>0</v>
      </c>
      <c r="F43" s="144">
        <v>0</v>
      </c>
      <c r="G43" s="144">
        <f t="shared" si="3"/>
        <v>0</v>
      </c>
    </row>
    <row r="44" spans="1:7">
      <c r="A44" s="87" t="s">
        <v>345</v>
      </c>
      <c r="B44" s="144">
        <v>0</v>
      </c>
      <c r="C44" s="144">
        <v>0</v>
      </c>
      <c r="D44" s="144">
        <f t="shared" si="9"/>
        <v>0</v>
      </c>
      <c r="E44" s="144">
        <v>0</v>
      </c>
      <c r="F44" s="144">
        <v>0</v>
      </c>
      <c r="G44" s="144">
        <f t="shared" si="3"/>
        <v>0</v>
      </c>
    </row>
    <row r="45" spans="1:7">
      <c r="A45" s="87" t="s">
        <v>346</v>
      </c>
      <c r="B45" s="144">
        <v>0</v>
      </c>
      <c r="C45" s="144">
        <v>0</v>
      </c>
      <c r="D45" s="144">
        <f t="shared" si="9"/>
        <v>0</v>
      </c>
      <c r="E45" s="144">
        <v>0</v>
      </c>
      <c r="F45" s="144">
        <v>0</v>
      </c>
      <c r="G45" s="144">
        <f t="shared" si="3"/>
        <v>0</v>
      </c>
    </row>
    <row r="46" spans="1:7">
      <c r="A46" s="87" t="s">
        <v>347</v>
      </c>
      <c r="B46" s="144">
        <v>0</v>
      </c>
      <c r="C46" s="144">
        <v>0</v>
      </c>
      <c r="D46" s="144">
        <f t="shared" si="9"/>
        <v>0</v>
      </c>
      <c r="E46" s="144">
        <v>0</v>
      </c>
      <c r="F46" s="144">
        <v>0</v>
      </c>
      <c r="G46" s="144">
        <f t="shared" si="3"/>
        <v>0</v>
      </c>
    </row>
    <row r="47" spans="1:7">
      <c r="A47" s="87" t="s">
        <v>348</v>
      </c>
      <c r="B47" s="144">
        <v>0</v>
      </c>
      <c r="C47" s="144">
        <v>0</v>
      </c>
      <c r="D47" s="144">
        <f t="shared" si="9"/>
        <v>0</v>
      </c>
      <c r="E47" s="144">
        <v>0</v>
      </c>
      <c r="F47" s="144">
        <v>0</v>
      </c>
      <c r="G47" s="144">
        <f t="shared" si="3"/>
        <v>0</v>
      </c>
    </row>
    <row r="48" spans="1:7">
      <c r="A48" s="86" t="s">
        <v>349</v>
      </c>
      <c r="B48" s="143">
        <f>SUM(B49:B57)</f>
        <v>280000</v>
      </c>
      <c r="C48" s="143">
        <f t="shared" ref="C48:F48" si="10">SUM(C49:C57)</f>
        <v>0</v>
      </c>
      <c r="D48" s="143">
        <f t="shared" si="10"/>
        <v>280000</v>
      </c>
      <c r="E48" s="143">
        <f t="shared" si="10"/>
        <v>0</v>
      </c>
      <c r="F48" s="143">
        <f t="shared" si="10"/>
        <v>0</v>
      </c>
      <c r="G48" s="143">
        <f t="shared" si="3"/>
        <v>280000</v>
      </c>
    </row>
    <row r="49" spans="1:7">
      <c r="A49" s="87" t="s">
        <v>350</v>
      </c>
      <c r="B49" s="144">
        <v>265000</v>
      </c>
      <c r="C49" s="144">
        <v>0</v>
      </c>
      <c r="D49" s="144">
        <f t="shared" ref="D49:D57" si="11">B49+C49</f>
        <v>265000</v>
      </c>
      <c r="E49" s="144">
        <v>0</v>
      </c>
      <c r="F49" s="144">
        <v>0</v>
      </c>
      <c r="G49" s="144">
        <f t="shared" si="3"/>
        <v>265000</v>
      </c>
    </row>
    <row r="50" spans="1:7">
      <c r="A50" s="87" t="s">
        <v>351</v>
      </c>
      <c r="B50" s="144">
        <v>15000</v>
      </c>
      <c r="C50" s="144">
        <v>0</v>
      </c>
      <c r="D50" s="144">
        <f t="shared" si="11"/>
        <v>15000</v>
      </c>
      <c r="E50" s="144">
        <v>0</v>
      </c>
      <c r="F50" s="144">
        <v>0</v>
      </c>
      <c r="G50" s="144">
        <f t="shared" si="3"/>
        <v>15000</v>
      </c>
    </row>
    <row r="51" spans="1:7">
      <c r="A51" s="87" t="s">
        <v>352</v>
      </c>
      <c r="B51" s="144">
        <v>0</v>
      </c>
      <c r="C51" s="144">
        <v>0</v>
      </c>
      <c r="D51" s="144">
        <f t="shared" si="11"/>
        <v>0</v>
      </c>
      <c r="E51" s="144">
        <v>0</v>
      </c>
      <c r="F51" s="144">
        <v>0</v>
      </c>
      <c r="G51" s="144">
        <f t="shared" si="3"/>
        <v>0</v>
      </c>
    </row>
    <row r="52" spans="1:7">
      <c r="A52" s="87" t="s">
        <v>353</v>
      </c>
      <c r="B52" s="144">
        <v>0</v>
      </c>
      <c r="C52" s="144">
        <v>0</v>
      </c>
      <c r="D52" s="144">
        <f t="shared" si="11"/>
        <v>0</v>
      </c>
      <c r="E52" s="144">
        <v>0</v>
      </c>
      <c r="F52" s="144">
        <v>0</v>
      </c>
      <c r="G52" s="144">
        <f t="shared" si="3"/>
        <v>0</v>
      </c>
    </row>
    <row r="53" spans="1:7">
      <c r="A53" s="87" t="s">
        <v>354</v>
      </c>
      <c r="B53" s="144">
        <v>0</v>
      </c>
      <c r="C53" s="144">
        <v>0</v>
      </c>
      <c r="D53" s="144">
        <f t="shared" si="11"/>
        <v>0</v>
      </c>
      <c r="E53" s="144">
        <v>0</v>
      </c>
      <c r="F53" s="144">
        <v>0</v>
      </c>
      <c r="G53" s="144">
        <f t="shared" si="3"/>
        <v>0</v>
      </c>
    </row>
    <row r="54" spans="1:7">
      <c r="A54" s="87" t="s">
        <v>355</v>
      </c>
      <c r="B54" s="144">
        <v>0</v>
      </c>
      <c r="C54" s="144">
        <v>0</v>
      </c>
      <c r="D54" s="144">
        <f t="shared" si="11"/>
        <v>0</v>
      </c>
      <c r="E54" s="144">
        <v>0</v>
      </c>
      <c r="F54" s="144">
        <v>0</v>
      </c>
      <c r="G54" s="144">
        <f t="shared" si="3"/>
        <v>0</v>
      </c>
    </row>
    <row r="55" spans="1:7">
      <c r="A55" s="87" t="s">
        <v>356</v>
      </c>
      <c r="B55" s="144">
        <v>0</v>
      </c>
      <c r="C55" s="144">
        <v>0</v>
      </c>
      <c r="D55" s="144">
        <f t="shared" si="11"/>
        <v>0</v>
      </c>
      <c r="E55" s="144">
        <v>0</v>
      </c>
      <c r="F55" s="144">
        <v>0</v>
      </c>
      <c r="G55" s="144">
        <f t="shared" si="3"/>
        <v>0</v>
      </c>
    </row>
    <row r="56" spans="1:7">
      <c r="A56" s="87" t="s">
        <v>357</v>
      </c>
      <c r="B56" s="144">
        <v>0</v>
      </c>
      <c r="C56" s="144">
        <v>0</v>
      </c>
      <c r="D56" s="144">
        <f t="shared" si="11"/>
        <v>0</v>
      </c>
      <c r="E56" s="144">
        <v>0</v>
      </c>
      <c r="F56" s="144">
        <v>0</v>
      </c>
      <c r="G56" s="144">
        <f t="shared" si="3"/>
        <v>0</v>
      </c>
    </row>
    <row r="57" spans="1:7">
      <c r="A57" s="87" t="s">
        <v>358</v>
      </c>
      <c r="B57" s="144">
        <v>0</v>
      </c>
      <c r="C57" s="144">
        <v>0</v>
      </c>
      <c r="D57" s="144">
        <f t="shared" si="11"/>
        <v>0</v>
      </c>
      <c r="E57" s="144">
        <v>0</v>
      </c>
      <c r="F57" s="144">
        <v>0</v>
      </c>
      <c r="G57" s="144">
        <f t="shared" si="3"/>
        <v>0</v>
      </c>
    </row>
    <row r="58" spans="1:7">
      <c r="A58" s="86" t="s">
        <v>359</v>
      </c>
      <c r="B58" s="143">
        <f>SUM(B59:B61)</f>
        <v>0</v>
      </c>
      <c r="C58" s="143">
        <f t="shared" ref="C58:F58" si="12">SUM(C59:C61)</f>
        <v>0</v>
      </c>
      <c r="D58" s="143">
        <f t="shared" si="12"/>
        <v>0</v>
      </c>
      <c r="E58" s="143">
        <f t="shared" si="12"/>
        <v>0</v>
      </c>
      <c r="F58" s="143">
        <f t="shared" si="12"/>
        <v>0</v>
      </c>
      <c r="G58" s="143">
        <f t="shared" si="3"/>
        <v>0</v>
      </c>
    </row>
    <row r="59" spans="1:7">
      <c r="A59" s="87" t="s">
        <v>360</v>
      </c>
      <c r="B59" s="144">
        <v>0</v>
      </c>
      <c r="C59" s="144">
        <v>0</v>
      </c>
      <c r="D59" s="144">
        <f t="shared" ref="D59:D61" si="13">B59+C59</f>
        <v>0</v>
      </c>
      <c r="E59" s="144">
        <v>0</v>
      </c>
      <c r="F59" s="144">
        <v>0</v>
      </c>
      <c r="G59" s="144">
        <f t="shared" si="3"/>
        <v>0</v>
      </c>
    </row>
    <row r="60" spans="1:7">
      <c r="A60" s="87" t="s">
        <v>361</v>
      </c>
      <c r="B60" s="144">
        <v>0</v>
      </c>
      <c r="C60" s="144">
        <v>0</v>
      </c>
      <c r="D60" s="144">
        <f t="shared" si="13"/>
        <v>0</v>
      </c>
      <c r="E60" s="144">
        <v>0</v>
      </c>
      <c r="F60" s="144">
        <v>0</v>
      </c>
      <c r="G60" s="144">
        <f t="shared" si="3"/>
        <v>0</v>
      </c>
    </row>
    <row r="61" spans="1:7">
      <c r="A61" s="87" t="s">
        <v>362</v>
      </c>
      <c r="B61" s="144">
        <v>0</v>
      </c>
      <c r="C61" s="144">
        <v>0</v>
      </c>
      <c r="D61" s="144">
        <f t="shared" si="13"/>
        <v>0</v>
      </c>
      <c r="E61" s="144">
        <v>0</v>
      </c>
      <c r="F61" s="144">
        <v>0</v>
      </c>
      <c r="G61" s="144">
        <f t="shared" si="3"/>
        <v>0</v>
      </c>
    </row>
    <row r="62" spans="1:7">
      <c r="A62" s="86" t="s">
        <v>363</v>
      </c>
      <c r="B62" s="143">
        <f>SUM(B63:B70)</f>
        <v>0</v>
      </c>
      <c r="C62" s="143">
        <f t="shared" ref="C62:F62" si="14">SUM(C63:C70)</f>
        <v>0</v>
      </c>
      <c r="D62" s="143">
        <f t="shared" si="14"/>
        <v>0</v>
      </c>
      <c r="E62" s="143">
        <f t="shared" si="14"/>
        <v>0</v>
      </c>
      <c r="F62" s="143">
        <f t="shared" si="14"/>
        <v>0</v>
      </c>
      <c r="G62" s="143">
        <f t="shared" si="3"/>
        <v>0</v>
      </c>
    </row>
    <row r="63" spans="1:7">
      <c r="A63" s="87" t="s">
        <v>364</v>
      </c>
      <c r="B63" s="144">
        <v>0</v>
      </c>
      <c r="C63" s="144">
        <v>0</v>
      </c>
      <c r="D63" s="144">
        <f t="shared" ref="D63:D70" si="15">B63+C63</f>
        <v>0</v>
      </c>
      <c r="E63" s="144">
        <v>0</v>
      </c>
      <c r="F63" s="144">
        <v>0</v>
      </c>
      <c r="G63" s="144">
        <f t="shared" si="3"/>
        <v>0</v>
      </c>
    </row>
    <row r="64" spans="1:7">
      <c r="A64" s="87" t="s">
        <v>365</v>
      </c>
      <c r="B64" s="144">
        <v>0</v>
      </c>
      <c r="C64" s="144">
        <v>0</v>
      </c>
      <c r="D64" s="144">
        <f t="shared" si="15"/>
        <v>0</v>
      </c>
      <c r="E64" s="144">
        <v>0</v>
      </c>
      <c r="F64" s="144">
        <v>0</v>
      </c>
      <c r="G64" s="144">
        <f t="shared" si="3"/>
        <v>0</v>
      </c>
    </row>
    <row r="65" spans="1:7">
      <c r="A65" s="87" t="s">
        <v>366</v>
      </c>
      <c r="B65" s="144">
        <v>0</v>
      </c>
      <c r="C65" s="144">
        <v>0</v>
      </c>
      <c r="D65" s="144">
        <f t="shared" si="15"/>
        <v>0</v>
      </c>
      <c r="E65" s="144">
        <v>0</v>
      </c>
      <c r="F65" s="144">
        <v>0</v>
      </c>
      <c r="G65" s="144">
        <f t="shared" si="3"/>
        <v>0</v>
      </c>
    </row>
    <row r="66" spans="1:7">
      <c r="A66" s="87" t="s">
        <v>367</v>
      </c>
      <c r="B66" s="144">
        <v>0</v>
      </c>
      <c r="C66" s="144">
        <v>0</v>
      </c>
      <c r="D66" s="144">
        <f t="shared" si="15"/>
        <v>0</v>
      </c>
      <c r="E66" s="144">
        <v>0</v>
      </c>
      <c r="F66" s="144">
        <v>0</v>
      </c>
      <c r="G66" s="144">
        <f t="shared" si="3"/>
        <v>0</v>
      </c>
    </row>
    <row r="67" spans="1:7">
      <c r="A67" s="87" t="s">
        <v>368</v>
      </c>
      <c r="B67" s="144">
        <v>0</v>
      </c>
      <c r="C67" s="144">
        <v>0</v>
      </c>
      <c r="D67" s="144">
        <f t="shared" si="15"/>
        <v>0</v>
      </c>
      <c r="E67" s="144">
        <v>0</v>
      </c>
      <c r="F67" s="144">
        <v>0</v>
      </c>
      <c r="G67" s="144">
        <f t="shared" si="3"/>
        <v>0</v>
      </c>
    </row>
    <row r="68" spans="1:7">
      <c r="A68" s="87" t="s">
        <v>369</v>
      </c>
      <c r="B68" s="144">
        <v>0</v>
      </c>
      <c r="C68" s="144">
        <v>0</v>
      </c>
      <c r="D68" s="144">
        <f t="shared" si="15"/>
        <v>0</v>
      </c>
      <c r="E68" s="144">
        <v>0</v>
      </c>
      <c r="F68" s="144">
        <v>0</v>
      </c>
      <c r="G68" s="144">
        <f t="shared" si="3"/>
        <v>0</v>
      </c>
    </row>
    <row r="69" spans="1:7">
      <c r="A69" s="87" t="s">
        <v>370</v>
      </c>
      <c r="B69" s="144">
        <v>0</v>
      </c>
      <c r="C69" s="144">
        <v>0</v>
      </c>
      <c r="D69" s="144">
        <f t="shared" si="15"/>
        <v>0</v>
      </c>
      <c r="E69" s="144">
        <v>0</v>
      </c>
      <c r="F69" s="144">
        <v>0</v>
      </c>
      <c r="G69" s="144">
        <f t="shared" si="3"/>
        <v>0</v>
      </c>
    </row>
    <row r="70" spans="1:7">
      <c r="A70" s="87" t="s">
        <v>371</v>
      </c>
      <c r="B70" s="144">
        <v>0</v>
      </c>
      <c r="C70" s="144">
        <v>0</v>
      </c>
      <c r="D70" s="144">
        <f t="shared" si="15"/>
        <v>0</v>
      </c>
      <c r="E70" s="144">
        <v>0</v>
      </c>
      <c r="F70" s="144">
        <v>0</v>
      </c>
      <c r="G70" s="144">
        <f t="shared" si="3"/>
        <v>0</v>
      </c>
    </row>
    <row r="71" spans="1:7">
      <c r="A71" s="86" t="s">
        <v>372</v>
      </c>
      <c r="B71" s="143">
        <f>SUM(B72:B74)</f>
        <v>0</v>
      </c>
      <c r="C71" s="143">
        <f t="shared" ref="C71:F71" si="16">SUM(C72:C74)</f>
        <v>0</v>
      </c>
      <c r="D71" s="143">
        <f t="shared" si="16"/>
        <v>0</v>
      </c>
      <c r="E71" s="143">
        <f t="shared" si="16"/>
        <v>0</v>
      </c>
      <c r="F71" s="143">
        <f t="shared" si="16"/>
        <v>0</v>
      </c>
      <c r="G71" s="143">
        <f t="shared" si="3"/>
        <v>0</v>
      </c>
    </row>
    <row r="72" spans="1:7">
      <c r="A72" s="87" t="s">
        <v>373</v>
      </c>
      <c r="B72" s="144">
        <v>0</v>
      </c>
      <c r="C72" s="144">
        <v>0</v>
      </c>
      <c r="D72" s="144">
        <f t="shared" ref="D72:D74" si="17">B72+C72</f>
        <v>0</v>
      </c>
      <c r="E72" s="144">
        <v>0</v>
      </c>
      <c r="F72" s="144">
        <v>0</v>
      </c>
      <c r="G72" s="144">
        <f t="shared" si="3"/>
        <v>0</v>
      </c>
    </row>
    <row r="73" spans="1:7">
      <c r="A73" s="87" t="s">
        <v>374</v>
      </c>
      <c r="B73" s="144">
        <v>0</v>
      </c>
      <c r="C73" s="144">
        <v>0</v>
      </c>
      <c r="D73" s="144">
        <f t="shared" si="17"/>
        <v>0</v>
      </c>
      <c r="E73" s="144">
        <v>0</v>
      </c>
      <c r="F73" s="144">
        <v>0</v>
      </c>
      <c r="G73" s="144">
        <f t="shared" si="3"/>
        <v>0</v>
      </c>
    </row>
    <row r="74" spans="1:7">
      <c r="A74" s="87" t="s">
        <v>375</v>
      </c>
      <c r="B74" s="144">
        <v>0</v>
      </c>
      <c r="C74" s="144">
        <v>0</v>
      </c>
      <c r="D74" s="144">
        <f t="shared" si="17"/>
        <v>0</v>
      </c>
      <c r="E74" s="144">
        <v>0</v>
      </c>
      <c r="F74" s="144">
        <v>0</v>
      </c>
      <c r="G74" s="144">
        <f t="shared" si="3"/>
        <v>0</v>
      </c>
    </row>
    <row r="75" spans="1:7">
      <c r="A75" s="86" t="s">
        <v>376</v>
      </c>
      <c r="B75" s="143">
        <f>SUM(B76:B82)</f>
        <v>0</v>
      </c>
      <c r="C75" s="143">
        <f t="shared" ref="C75:F75" si="18">SUM(C76:C82)</f>
        <v>0</v>
      </c>
      <c r="D75" s="143">
        <f t="shared" si="18"/>
        <v>0</v>
      </c>
      <c r="E75" s="143">
        <f t="shared" si="18"/>
        <v>0</v>
      </c>
      <c r="F75" s="143">
        <f t="shared" si="18"/>
        <v>0</v>
      </c>
      <c r="G75" s="143">
        <f t="shared" si="3"/>
        <v>0</v>
      </c>
    </row>
    <row r="76" spans="1:7">
      <c r="A76" s="87" t="s">
        <v>377</v>
      </c>
      <c r="B76" s="144">
        <v>0</v>
      </c>
      <c r="C76" s="144">
        <v>0</v>
      </c>
      <c r="D76" s="144">
        <f t="shared" ref="D76:D82" si="19">B76+C76</f>
        <v>0</v>
      </c>
      <c r="E76" s="144">
        <v>0</v>
      </c>
      <c r="F76" s="144">
        <v>0</v>
      </c>
      <c r="G76" s="144">
        <f t="shared" ref="G76:G82" si="20">D76-E76</f>
        <v>0</v>
      </c>
    </row>
    <row r="77" spans="1:7">
      <c r="A77" s="87" t="s">
        <v>378</v>
      </c>
      <c r="B77" s="144">
        <v>0</v>
      </c>
      <c r="C77" s="144">
        <v>0</v>
      </c>
      <c r="D77" s="144">
        <f t="shared" si="19"/>
        <v>0</v>
      </c>
      <c r="E77" s="144">
        <v>0</v>
      </c>
      <c r="F77" s="144">
        <v>0</v>
      </c>
      <c r="G77" s="144">
        <f t="shared" si="20"/>
        <v>0</v>
      </c>
    </row>
    <row r="78" spans="1:7">
      <c r="A78" s="87" t="s">
        <v>379</v>
      </c>
      <c r="B78" s="144">
        <v>0</v>
      </c>
      <c r="C78" s="144">
        <v>0</v>
      </c>
      <c r="D78" s="144">
        <f t="shared" si="19"/>
        <v>0</v>
      </c>
      <c r="E78" s="144">
        <v>0</v>
      </c>
      <c r="F78" s="144">
        <v>0</v>
      </c>
      <c r="G78" s="144">
        <f t="shared" si="20"/>
        <v>0</v>
      </c>
    </row>
    <row r="79" spans="1:7">
      <c r="A79" s="87" t="s">
        <v>380</v>
      </c>
      <c r="B79" s="144">
        <v>0</v>
      </c>
      <c r="C79" s="144">
        <v>0</v>
      </c>
      <c r="D79" s="144">
        <f t="shared" si="19"/>
        <v>0</v>
      </c>
      <c r="E79" s="144">
        <v>0</v>
      </c>
      <c r="F79" s="144">
        <v>0</v>
      </c>
      <c r="G79" s="144">
        <f t="shared" si="20"/>
        <v>0</v>
      </c>
    </row>
    <row r="80" spans="1:7">
      <c r="A80" s="87" t="s">
        <v>381</v>
      </c>
      <c r="B80" s="144">
        <v>0</v>
      </c>
      <c r="C80" s="144">
        <v>0</v>
      </c>
      <c r="D80" s="144">
        <f t="shared" si="19"/>
        <v>0</v>
      </c>
      <c r="E80" s="144">
        <v>0</v>
      </c>
      <c r="F80" s="144">
        <v>0</v>
      </c>
      <c r="G80" s="144">
        <f t="shared" si="20"/>
        <v>0</v>
      </c>
    </row>
    <row r="81" spans="1:7">
      <c r="A81" s="87" t="s">
        <v>382</v>
      </c>
      <c r="B81" s="144">
        <v>0</v>
      </c>
      <c r="C81" s="144">
        <v>0</v>
      </c>
      <c r="D81" s="144">
        <f t="shared" si="19"/>
        <v>0</v>
      </c>
      <c r="E81" s="144">
        <v>0</v>
      </c>
      <c r="F81" s="144">
        <v>0</v>
      </c>
      <c r="G81" s="144">
        <f t="shared" si="20"/>
        <v>0</v>
      </c>
    </row>
    <row r="82" spans="1:7">
      <c r="A82" s="87" t="s">
        <v>383</v>
      </c>
      <c r="B82" s="144">
        <v>0</v>
      </c>
      <c r="C82" s="144">
        <v>0</v>
      </c>
      <c r="D82" s="144">
        <f t="shared" si="19"/>
        <v>0</v>
      </c>
      <c r="E82" s="144">
        <v>0</v>
      </c>
      <c r="F82" s="144">
        <v>0</v>
      </c>
      <c r="G82" s="144">
        <f t="shared" si="20"/>
        <v>0</v>
      </c>
    </row>
    <row r="83" spans="1:7">
      <c r="A83" s="88"/>
      <c r="B83" s="141"/>
      <c r="C83" s="141"/>
      <c r="D83" s="141"/>
      <c r="E83" s="141"/>
      <c r="F83" s="141"/>
      <c r="G83" s="141"/>
    </row>
    <row r="84" spans="1:7">
      <c r="A84" s="29" t="s">
        <v>384</v>
      </c>
      <c r="B84" s="141">
        <f>B85+B93+B103+B113+B123+B133+B137+B146+B150</f>
        <v>6735887</v>
      </c>
      <c r="C84" s="141">
        <f t="shared" ref="C84:G84" si="21">C85+C93+C103+C113+C123+C133+C137+C146+C150</f>
        <v>0</v>
      </c>
      <c r="D84" s="141">
        <f t="shared" si="21"/>
        <v>6735887</v>
      </c>
      <c r="E84" s="141">
        <f t="shared" si="21"/>
        <v>0</v>
      </c>
      <c r="F84" s="141">
        <f t="shared" si="21"/>
        <v>0</v>
      </c>
      <c r="G84" s="141">
        <f t="shared" si="21"/>
        <v>6735887</v>
      </c>
    </row>
    <row r="85" spans="1:7">
      <c r="A85" s="86" t="s">
        <v>311</v>
      </c>
      <c r="B85" s="141">
        <f>SUM(B86:B92)</f>
        <v>4407921.2300000004</v>
      </c>
      <c r="C85" s="141">
        <f t="shared" ref="C85:G85" si="22">SUM(C86:C92)</f>
        <v>0</v>
      </c>
      <c r="D85" s="141">
        <f t="shared" si="22"/>
        <v>4407921.2300000004</v>
      </c>
      <c r="E85" s="141">
        <f t="shared" si="22"/>
        <v>0</v>
      </c>
      <c r="F85" s="141">
        <f t="shared" si="22"/>
        <v>0</v>
      </c>
      <c r="G85" s="141">
        <f t="shared" si="22"/>
        <v>4407921.2300000004</v>
      </c>
    </row>
    <row r="86" spans="1:7">
      <c r="A86" s="87" t="s">
        <v>312</v>
      </c>
      <c r="B86" s="140">
        <v>2535328.38</v>
      </c>
      <c r="C86" s="140">
        <v>0</v>
      </c>
      <c r="D86" s="144">
        <f t="shared" ref="D86:D92" si="23">B86+C86</f>
        <v>2535328.38</v>
      </c>
      <c r="E86" s="140">
        <v>0</v>
      </c>
      <c r="F86" s="140">
        <v>0</v>
      </c>
      <c r="G86" s="140">
        <f t="shared" ref="G86:G149" si="24">D86-E86</f>
        <v>2535328.38</v>
      </c>
    </row>
    <row r="87" spans="1:7">
      <c r="A87" s="87" t="s">
        <v>313</v>
      </c>
      <c r="B87" s="140">
        <v>663302.89</v>
      </c>
      <c r="C87" s="140">
        <v>0</v>
      </c>
      <c r="D87" s="144">
        <f t="shared" si="23"/>
        <v>663302.89</v>
      </c>
      <c r="E87" s="140">
        <v>0</v>
      </c>
      <c r="F87" s="140">
        <v>0</v>
      </c>
      <c r="G87" s="140">
        <f t="shared" si="24"/>
        <v>663302.89</v>
      </c>
    </row>
    <row r="88" spans="1:7">
      <c r="A88" s="87" t="s">
        <v>314</v>
      </c>
      <c r="B88" s="140">
        <v>458649.71</v>
      </c>
      <c r="C88" s="140">
        <v>0</v>
      </c>
      <c r="D88" s="144">
        <f t="shared" si="23"/>
        <v>458649.71</v>
      </c>
      <c r="E88" s="140">
        <v>0</v>
      </c>
      <c r="F88" s="140">
        <v>0</v>
      </c>
      <c r="G88" s="140">
        <f t="shared" si="24"/>
        <v>458649.71</v>
      </c>
    </row>
    <row r="89" spans="1:7">
      <c r="A89" s="87" t="s">
        <v>315</v>
      </c>
      <c r="B89" s="140">
        <v>750640.25</v>
      </c>
      <c r="C89" s="140">
        <v>0</v>
      </c>
      <c r="D89" s="144">
        <f t="shared" si="23"/>
        <v>750640.25</v>
      </c>
      <c r="E89" s="140">
        <v>0</v>
      </c>
      <c r="F89" s="140">
        <v>0</v>
      </c>
      <c r="G89" s="140">
        <f t="shared" si="24"/>
        <v>750640.25</v>
      </c>
    </row>
    <row r="90" spans="1:7">
      <c r="A90" s="87" t="s">
        <v>316</v>
      </c>
      <c r="B90" s="140">
        <v>0</v>
      </c>
      <c r="C90" s="140">
        <v>0</v>
      </c>
      <c r="D90" s="144">
        <f t="shared" si="23"/>
        <v>0</v>
      </c>
      <c r="E90" s="140">
        <v>0</v>
      </c>
      <c r="F90" s="140">
        <v>0</v>
      </c>
      <c r="G90" s="140">
        <f t="shared" si="24"/>
        <v>0</v>
      </c>
    </row>
    <row r="91" spans="1:7">
      <c r="A91" s="87" t="s">
        <v>317</v>
      </c>
      <c r="B91" s="140">
        <v>0</v>
      </c>
      <c r="C91" s="140">
        <v>0</v>
      </c>
      <c r="D91" s="144">
        <f t="shared" si="23"/>
        <v>0</v>
      </c>
      <c r="E91" s="140">
        <v>0</v>
      </c>
      <c r="F91" s="140">
        <v>0</v>
      </c>
      <c r="G91" s="140">
        <f t="shared" si="24"/>
        <v>0</v>
      </c>
    </row>
    <row r="92" spans="1:7">
      <c r="A92" s="87" t="s">
        <v>318</v>
      </c>
      <c r="B92" s="140">
        <v>0</v>
      </c>
      <c r="C92" s="140">
        <v>0</v>
      </c>
      <c r="D92" s="144">
        <f t="shared" si="23"/>
        <v>0</v>
      </c>
      <c r="E92" s="140">
        <v>0</v>
      </c>
      <c r="F92" s="140">
        <v>0</v>
      </c>
      <c r="G92" s="140">
        <f t="shared" si="24"/>
        <v>0</v>
      </c>
    </row>
    <row r="93" spans="1:7">
      <c r="A93" s="86" t="s">
        <v>319</v>
      </c>
      <c r="B93" s="141">
        <f>SUM(B94:B102)</f>
        <v>275500</v>
      </c>
      <c r="C93" s="141">
        <f t="shared" ref="C93:F93" si="25">SUM(C94:C102)</f>
        <v>0</v>
      </c>
      <c r="D93" s="141">
        <f t="shared" si="25"/>
        <v>275500</v>
      </c>
      <c r="E93" s="141">
        <f t="shared" si="25"/>
        <v>0</v>
      </c>
      <c r="F93" s="141">
        <f t="shared" si="25"/>
        <v>0</v>
      </c>
      <c r="G93" s="141">
        <f t="shared" si="24"/>
        <v>275500</v>
      </c>
    </row>
    <row r="94" spans="1:7">
      <c r="A94" s="87" t="s">
        <v>320</v>
      </c>
      <c r="B94" s="140">
        <v>122500</v>
      </c>
      <c r="C94" s="140">
        <v>0</v>
      </c>
      <c r="D94" s="144">
        <f t="shared" ref="D94:D102" si="26">B94+C94</f>
        <v>122500</v>
      </c>
      <c r="E94" s="140">
        <v>0</v>
      </c>
      <c r="F94" s="140">
        <v>0</v>
      </c>
      <c r="G94" s="140">
        <f t="shared" si="24"/>
        <v>122500</v>
      </c>
    </row>
    <row r="95" spans="1:7">
      <c r="A95" s="87" t="s">
        <v>321</v>
      </c>
      <c r="B95" s="140">
        <v>23000</v>
      </c>
      <c r="C95" s="140">
        <v>0</v>
      </c>
      <c r="D95" s="144">
        <f t="shared" si="26"/>
        <v>23000</v>
      </c>
      <c r="E95" s="140">
        <v>0</v>
      </c>
      <c r="F95" s="140">
        <v>0</v>
      </c>
      <c r="G95" s="140">
        <f t="shared" si="24"/>
        <v>23000</v>
      </c>
    </row>
    <row r="96" spans="1:7">
      <c r="A96" s="87" t="s">
        <v>322</v>
      </c>
      <c r="B96" s="140">
        <v>0</v>
      </c>
      <c r="C96" s="140">
        <v>0</v>
      </c>
      <c r="D96" s="144">
        <f t="shared" si="26"/>
        <v>0</v>
      </c>
      <c r="E96" s="140">
        <v>0</v>
      </c>
      <c r="F96" s="140">
        <v>0</v>
      </c>
      <c r="G96" s="140">
        <f t="shared" si="24"/>
        <v>0</v>
      </c>
    </row>
    <row r="97" spans="1:7">
      <c r="A97" s="87" t="s">
        <v>323</v>
      </c>
      <c r="B97" s="140">
        <v>3500</v>
      </c>
      <c r="C97" s="140">
        <v>0</v>
      </c>
      <c r="D97" s="144">
        <f t="shared" si="26"/>
        <v>3500</v>
      </c>
      <c r="E97" s="140">
        <v>0</v>
      </c>
      <c r="F97" s="140">
        <v>0</v>
      </c>
      <c r="G97" s="140">
        <f t="shared" si="24"/>
        <v>3500</v>
      </c>
    </row>
    <row r="98" spans="1:7">
      <c r="A98" s="89" t="s">
        <v>324</v>
      </c>
      <c r="B98" s="140">
        <v>2000</v>
      </c>
      <c r="C98" s="140">
        <v>0</v>
      </c>
      <c r="D98" s="144">
        <f t="shared" si="26"/>
        <v>2000</v>
      </c>
      <c r="E98" s="140">
        <v>0</v>
      </c>
      <c r="F98" s="140">
        <v>0</v>
      </c>
      <c r="G98" s="140">
        <f t="shared" si="24"/>
        <v>2000</v>
      </c>
    </row>
    <row r="99" spans="1:7">
      <c r="A99" s="87" t="s">
        <v>325</v>
      </c>
      <c r="B99" s="140">
        <v>75000</v>
      </c>
      <c r="C99" s="140">
        <v>0</v>
      </c>
      <c r="D99" s="144">
        <f t="shared" si="26"/>
        <v>75000</v>
      </c>
      <c r="E99" s="140">
        <v>0</v>
      </c>
      <c r="F99" s="140">
        <v>0</v>
      </c>
      <c r="G99" s="140">
        <f t="shared" si="24"/>
        <v>75000</v>
      </c>
    </row>
    <row r="100" spans="1:7">
      <c r="A100" s="87" t="s">
        <v>326</v>
      </c>
      <c r="B100" s="140">
        <v>0</v>
      </c>
      <c r="C100" s="140">
        <v>0</v>
      </c>
      <c r="D100" s="144">
        <f t="shared" si="26"/>
        <v>0</v>
      </c>
      <c r="E100" s="140">
        <v>0</v>
      </c>
      <c r="F100" s="140">
        <v>0</v>
      </c>
      <c r="G100" s="140">
        <f t="shared" si="24"/>
        <v>0</v>
      </c>
    </row>
    <row r="101" spans="1:7">
      <c r="A101" s="87" t="s">
        <v>327</v>
      </c>
      <c r="B101" s="140">
        <v>0</v>
      </c>
      <c r="C101" s="140">
        <v>0</v>
      </c>
      <c r="D101" s="144">
        <f t="shared" si="26"/>
        <v>0</v>
      </c>
      <c r="E101" s="140">
        <v>0</v>
      </c>
      <c r="F101" s="140">
        <v>0</v>
      </c>
      <c r="G101" s="140">
        <f t="shared" si="24"/>
        <v>0</v>
      </c>
    </row>
    <row r="102" spans="1:7">
      <c r="A102" s="87" t="s">
        <v>328</v>
      </c>
      <c r="B102" s="140">
        <v>49500</v>
      </c>
      <c r="C102" s="140">
        <v>0</v>
      </c>
      <c r="D102" s="144">
        <f t="shared" si="26"/>
        <v>49500</v>
      </c>
      <c r="E102" s="140">
        <v>0</v>
      </c>
      <c r="F102" s="140">
        <v>0</v>
      </c>
      <c r="G102" s="140">
        <f t="shared" si="24"/>
        <v>49500</v>
      </c>
    </row>
    <row r="103" spans="1:7">
      <c r="A103" s="86" t="s">
        <v>329</v>
      </c>
      <c r="B103" s="141">
        <f>SUM(B104:B112)</f>
        <v>1712465.77</v>
      </c>
      <c r="C103" s="141">
        <f t="shared" ref="C103:F103" si="27">SUM(C104:C112)</f>
        <v>0</v>
      </c>
      <c r="D103" s="141">
        <f t="shared" si="27"/>
        <v>1712465.77</v>
      </c>
      <c r="E103" s="141">
        <f t="shared" si="27"/>
        <v>0</v>
      </c>
      <c r="F103" s="141">
        <f t="shared" si="27"/>
        <v>0</v>
      </c>
      <c r="G103" s="141">
        <f t="shared" si="24"/>
        <v>1712465.77</v>
      </c>
    </row>
    <row r="104" spans="1:7">
      <c r="A104" s="87" t="s">
        <v>330</v>
      </c>
      <c r="B104" s="140">
        <v>217995.19</v>
      </c>
      <c r="C104" s="140">
        <v>0</v>
      </c>
      <c r="D104" s="144">
        <f t="shared" ref="D104:D112" si="28">B104+C104</f>
        <v>217995.19</v>
      </c>
      <c r="E104" s="140">
        <v>0</v>
      </c>
      <c r="F104" s="140">
        <v>0</v>
      </c>
      <c r="G104" s="140">
        <f t="shared" si="24"/>
        <v>217995.19</v>
      </c>
    </row>
    <row r="105" spans="1:7">
      <c r="A105" s="87" t="s">
        <v>331</v>
      </c>
      <c r="B105" s="140">
        <v>176000</v>
      </c>
      <c r="C105" s="140">
        <v>0</v>
      </c>
      <c r="D105" s="144">
        <f t="shared" si="28"/>
        <v>176000</v>
      </c>
      <c r="E105" s="140">
        <v>0</v>
      </c>
      <c r="F105" s="140">
        <v>0</v>
      </c>
      <c r="G105" s="140">
        <f t="shared" si="24"/>
        <v>176000</v>
      </c>
    </row>
    <row r="106" spans="1:7">
      <c r="A106" s="87" t="s">
        <v>332</v>
      </c>
      <c r="B106" s="140">
        <v>526178.5</v>
      </c>
      <c r="C106" s="140">
        <v>0</v>
      </c>
      <c r="D106" s="144">
        <f t="shared" si="28"/>
        <v>526178.5</v>
      </c>
      <c r="E106" s="140">
        <v>0</v>
      </c>
      <c r="F106" s="140">
        <v>0</v>
      </c>
      <c r="G106" s="140">
        <f t="shared" si="24"/>
        <v>526178.5</v>
      </c>
    </row>
    <row r="107" spans="1:7">
      <c r="A107" s="87" t="s">
        <v>333</v>
      </c>
      <c r="B107" s="140">
        <v>0</v>
      </c>
      <c r="C107" s="140">
        <v>0</v>
      </c>
      <c r="D107" s="144">
        <f t="shared" si="28"/>
        <v>0</v>
      </c>
      <c r="E107" s="140">
        <v>0</v>
      </c>
      <c r="F107" s="140">
        <v>0</v>
      </c>
      <c r="G107" s="140">
        <f t="shared" si="24"/>
        <v>0</v>
      </c>
    </row>
    <row r="108" spans="1:7">
      <c r="A108" s="87" t="s">
        <v>334</v>
      </c>
      <c r="B108" s="140">
        <v>538392.07999999996</v>
      </c>
      <c r="C108" s="140">
        <v>0</v>
      </c>
      <c r="D108" s="144">
        <f t="shared" si="28"/>
        <v>538392.07999999996</v>
      </c>
      <c r="E108" s="140">
        <v>0</v>
      </c>
      <c r="F108" s="140">
        <v>0</v>
      </c>
      <c r="G108" s="140">
        <f t="shared" si="24"/>
        <v>538392.07999999996</v>
      </c>
    </row>
    <row r="109" spans="1:7">
      <c r="A109" s="87" t="s">
        <v>335</v>
      </c>
      <c r="B109" s="140">
        <v>140000</v>
      </c>
      <c r="C109" s="140">
        <v>0</v>
      </c>
      <c r="D109" s="144">
        <f t="shared" si="28"/>
        <v>140000</v>
      </c>
      <c r="E109" s="140">
        <v>0</v>
      </c>
      <c r="F109" s="140">
        <v>0</v>
      </c>
      <c r="G109" s="140">
        <f t="shared" si="24"/>
        <v>140000</v>
      </c>
    </row>
    <row r="110" spans="1:7">
      <c r="A110" s="87" t="s">
        <v>336</v>
      </c>
      <c r="B110" s="140">
        <v>14000</v>
      </c>
      <c r="C110" s="140">
        <v>0</v>
      </c>
      <c r="D110" s="144">
        <f t="shared" si="28"/>
        <v>14000</v>
      </c>
      <c r="E110" s="140">
        <v>0</v>
      </c>
      <c r="F110" s="140">
        <v>0</v>
      </c>
      <c r="G110" s="140">
        <f t="shared" si="24"/>
        <v>14000</v>
      </c>
    </row>
    <row r="111" spans="1:7">
      <c r="A111" s="87" t="s">
        <v>337</v>
      </c>
      <c r="B111" s="140">
        <v>97400</v>
      </c>
      <c r="C111" s="140">
        <v>0</v>
      </c>
      <c r="D111" s="144">
        <f t="shared" si="28"/>
        <v>97400</v>
      </c>
      <c r="E111" s="140">
        <v>0</v>
      </c>
      <c r="F111" s="140">
        <v>0</v>
      </c>
      <c r="G111" s="140">
        <f t="shared" si="24"/>
        <v>97400</v>
      </c>
    </row>
    <row r="112" spans="1:7">
      <c r="A112" s="87" t="s">
        <v>338</v>
      </c>
      <c r="B112" s="140">
        <v>2500</v>
      </c>
      <c r="C112" s="140">
        <v>0</v>
      </c>
      <c r="D112" s="144">
        <f t="shared" si="28"/>
        <v>2500</v>
      </c>
      <c r="E112" s="140">
        <v>0</v>
      </c>
      <c r="F112" s="140">
        <v>0</v>
      </c>
      <c r="G112" s="140">
        <f t="shared" si="24"/>
        <v>2500</v>
      </c>
    </row>
    <row r="113" spans="1:7">
      <c r="A113" s="86" t="s">
        <v>339</v>
      </c>
      <c r="B113" s="141">
        <f>SUM(B114:B122)</f>
        <v>60000</v>
      </c>
      <c r="C113" s="141">
        <f t="shared" ref="C113:F113" si="29">SUM(C114:C122)</f>
        <v>0</v>
      </c>
      <c r="D113" s="141">
        <f t="shared" si="29"/>
        <v>60000</v>
      </c>
      <c r="E113" s="141">
        <f t="shared" si="29"/>
        <v>0</v>
      </c>
      <c r="F113" s="141">
        <f t="shared" si="29"/>
        <v>0</v>
      </c>
      <c r="G113" s="141">
        <f t="shared" si="24"/>
        <v>60000</v>
      </c>
    </row>
    <row r="114" spans="1:7">
      <c r="A114" s="87" t="s">
        <v>340</v>
      </c>
      <c r="B114" s="140">
        <v>0</v>
      </c>
      <c r="C114" s="140">
        <v>0</v>
      </c>
      <c r="D114" s="144">
        <f t="shared" ref="D114:D122" si="30">B114+C114</f>
        <v>0</v>
      </c>
      <c r="E114" s="140">
        <v>0</v>
      </c>
      <c r="F114" s="140">
        <v>0</v>
      </c>
      <c r="G114" s="140">
        <f t="shared" si="24"/>
        <v>0</v>
      </c>
    </row>
    <row r="115" spans="1:7">
      <c r="A115" s="87" t="s">
        <v>341</v>
      </c>
      <c r="B115" s="140">
        <v>0</v>
      </c>
      <c r="C115" s="140">
        <v>0</v>
      </c>
      <c r="D115" s="144">
        <f t="shared" si="30"/>
        <v>0</v>
      </c>
      <c r="E115" s="140">
        <v>0</v>
      </c>
      <c r="F115" s="140">
        <v>0</v>
      </c>
      <c r="G115" s="140">
        <f t="shared" si="24"/>
        <v>0</v>
      </c>
    </row>
    <row r="116" spans="1:7">
      <c r="A116" s="87" t="s">
        <v>342</v>
      </c>
      <c r="B116" s="140">
        <v>0</v>
      </c>
      <c r="C116" s="140">
        <v>0</v>
      </c>
      <c r="D116" s="144">
        <f t="shared" si="30"/>
        <v>0</v>
      </c>
      <c r="E116" s="140">
        <v>0</v>
      </c>
      <c r="F116" s="140">
        <v>0</v>
      </c>
      <c r="G116" s="140">
        <f t="shared" si="24"/>
        <v>0</v>
      </c>
    </row>
    <row r="117" spans="1:7">
      <c r="A117" s="87" t="s">
        <v>343</v>
      </c>
      <c r="B117" s="140">
        <v>60000</v>
      </c>
      <c r="C117" s="140">
        <v>0</v>
      </c>
      <c r="D117" s="144">
        <f t="shared" si="30"/>
        <v>60000</v>
      </c>
      <c r="E117" s="140">
        <v>0</v>
      </c>
      <c r="F117" s="140">
        <v>0</v>
      </c>
      <c r="G117" s="140">
        <f t="shared" si="24"/>
        <v>60000</v>
      </c>
    </row>
    <row r="118" spans="1:7">
      <c r="A118" s="87" t="s">
        <v>344</v>
      </c>
      <c r="B118" s="140">
        <v>0</v>
      </c>
      <c r="C118" s="140">
        <v>0</v>
      </c>
      <c r="D118" s="144">
        <f t="shared" si="30"/>
        <v>0</v>
      </c>
      <c r="E118" s="140">
        <v>0</v>
      </c>
      <c r="F118" s="140">
        <v>0</v>
      </c>
      <c r="G118" s="140">
        <f t="shared" si="24"/>
        <v>0</v>
      </c>
    </row>
    <row r="119" spans="1:7">
      <c r="A119" s="87" t="s">
        <v>345</v>
      </c>
      <c r="B119" s="140">
        <v>0</v>
      </c>
      <c r="C119" s="140">
        <v>0</v>
      </c>
      <c r="D119" s="144">
        <f t="shared" si="30"/>
        <v>0</v>
      </c>
      <c r="E119" s="140">
        <v>0</v>
      </c>
      <c r="F119" s="140">
        <v>0</v>
      </c>
      <c r="G119" s="140">
        <f t="shared" si="24"/>
        <v>0</v>
      </c>
    </row>
    <row r="120" spans="1:7">
      <c r="A120" s="87" t="s">
        <v>346</v>
      </c>
      <c r="B120" s="140">
        <v>0</v>
      </c>
      <c r="C120" s="140">
        <v>0</v>
      </c>
      <c r="D120" s="144">
        <f t="shared" si="30"/>
        <v>0</v>
      </c>
      <c r="E120" s="140">
        <v>0</v>
      </c>
      <c r="F120" s="140">
        <v>0</v>
      </c>
      <c r="G120" s="140">
        <f t="shared" si="24"/>
        <v>0</v>
      </c>
    </row>
    <row r="121" spans="1:7">
      <c r="A121" s="87" t="s">
        <v>347</v>
      </c>
      <c r="B121" s="140">
        <v>0</v>
      </c>
      <c r="C121" s="140">
        <v>0</v>
      </c>
      <c r="D121" s="144">
        <f t="shared" si="30"/>
        <v>0</v>
      </c>
      <c r="E121" s="140">
        <v>0</v>
      </c>
      <c r="F121" s="140">
        <v>0</v>
      </c>
      <c r="G121" s="140">
        <f t="shared" si="24"/>
        <v>0</v>
      </c>
    </row>
    <row r="122" spans="1:7">
      <c r="A122" s="87" t="s">
        <v>348</v>
      </c>
      <c r="B122" s="140">
        <v>0</v>
      </c>
      <c r="C122" s="140">
        <v>0</v>
      </c>
      <c r="D122" s="144">
        <f t="shared" si="30"/>
        <v>0</v>
      </c>
      <c r="E122" s="140">
        <v>0</v>
      </c>
      <c r="F122" s="140">
        <v>0</v>
      </c>
      <c r="G122" s="140">
        <f t="shared" si="24"/>
        <v>0</v>
      </c>
    </row>
    <row r="123" spans="1:7">
      <c r="A123" s="86" t="s">
        <v>349</v>
      </c>
      <c r="B123" s="141">
        <f>SUM(B124:B132)</f>
        <v>280000</v>
      </c>
      <c r="C123" s="141">
        <f t="shared" ref="C123:F123" si="31">SUM(C124:C132)</f>
        <v>0</v>
      </c>
      <c r="D123" s="141">
        <f t="shared" si="31"/>
        <v>280000</v>
      </c>
      <c r="E123" s="141">
        <f t="shared" si="31"/>
        <v>0</v>
      </c>
      <c r="F123" s="141">
        <f t="shared" si="31"/>
        <v>0</v>
      </c>
      <c r="G123" s="141">
        <f t="shared" si="24"/>
        <v>280000</v>
      </c>
    </row>
    <row r="124" spans="1:7">
      <c r="A124" s="87" t="s">
        <v>350</v>
      </c>
      <c r="B124" s="140">
        <v>265000</v>
      </c>
      <c r="C124" s="140">
        <v>0</v>
      </c>
      <c r="D124" s="144">
        <f t="shared" ref="D124:D132" si="32">B124+C124</f>
        <v>265000</v>
      </c>
      <c r="E124" s="140">
        <v>0</v>
      </c>
      <c r="F124" s="140">
        <v>0</v>
      </c>
      <c r="G124" s="140">
        <f t="shared" si="24"/>
        <v>265000</v>
      </c>
    </row>
    <row r="125" spans="1:7">
      <c r="A125" s="87" t="s">
        <v>351</v>
      </c>
      <c r="B125" s="140">
        <v>15000</v>
      </c>
      <c r="C125" s="140">
        <v>0</v>
      </c>
      <c r="D125" s="144">
        <f t="shared" si="32"/>
        <v>15000</v>
      </c>
      <c r="E125" s="140">
        <v>0</v>
      </c>
      <c r="F125" s="140">
        <v>0</v>
      </c>
      <c r="G125" s="140">
        <f t="shared" si="24"/>
        <v>15000</v>
      </c>
    </row>
    <row r="126" spans="1:7">
      <c r="A126" s="87" t="s">
        <v>352</v>
      </c>
      <c r="B126" s="140">
        <v>0</v>
      </c>
      <c r="C126" s="140">
        <v>0</v>
      </c>
      <c r="D126" s="144">
        <f t="shared" si="32"/>
        <v>0</v>
      </c>
      <c r="E126" s="140">
        <v>0</v>
      </c>
      <c r="F126" s="140">
        <v>0</v>
      </c>
      <c r="G126" s="140">
        <f t="shared" si="24"/>
        <v>0</v>
      </c>
    </row>
    <row r="127" spans="1:7">
      <c r="A127" s="87" t="s">
        <v>353</v>
      </c>
      <c r="B127" s="140">
        <v>0</v>
      </c>
      <c r="C127" s="140">
        <v>0</v>
      </c>
      <c r="D127" s="144">
        <f t="shared" si="32"/>
        <v>0</v>
      </c>
      <c r="E127" s="140">
        <v>0</v>
      </c>
      <c r="F127" s="140">
        <v>0</v>
      </c>
      <c r="G127" s="140">
        <f t="shared" si="24"/>
        <v>0</v>
      </c>
    </row>
    <row r="128" spans="1:7">
      <c r="A128" s="87" t="s">
        <v>354</v>
      </c>
      <c r="B128" s="140">
        <v>0</v>
      </c>
      <c r="C128" s="140">
        <v>0</v>
      </c>
      <c r="D128" s="144">
        <f t="shared" si="32"/>
        <v>0</v>
      </c>
      <c r="E128" s="140">
        <v>0</v>
      </c>
      <c r="F128" s="140">
        <v>0</v>
      </c>
      <c r="G128" s="140">
        <f t="shared" si="24"/>
        <v>0</v>
      </c>
    </row>
    <row r="129" spans="1:7">
      <c r="A129" s="87" t="s">
        <v>355</v>
      </c>
      <c r="B129" s="140">
        <v>0</v>
      </c>
      <c r="C129" s="140">
        <v>0</v>
      </c>
      <c r="D129" s="144">
        <f t="shared" si="32"/>
        <v>0</v>
      </c>
      <c r="E129" s="140">
        <v>0</v>
      </c>
      <c r="F129" s="140">
        <v>0</v>
      </c>
      <c r="G129" s="140">
        <f t="shared" si="24"/>
        <v>0</v>
      </c>
    </row>
    <row r="130" spans="1:7">
      <c r="A130" s="87" t="s">
        <v>356</v>
      </c>
      <c r="B130" s="140">
        <v>0</v>
      </c>
      <c r="C130" s="140">
        <v>0</v>
      </c>
      <c r="D130" s="144">
        <f t="shared" si="32"/>
        <v>0</v>
      </c>
      <c r="E130" s="140">
        <v>0</v>
      </c>
      <c r="F130" s="140">
        <v>0</v>
      </c>
      <c r="G130" s="140">
        <f t="shared" si="24"/>
        <v>0</v>
      </c>
    </row>
    <row r="131" spans="1:7">
      <c r="A131" s="87" t="s">
        <v>357</v>
      </c>
      <c r="B131" s="140">
        <v>0</v>
      </c>
      <c r="C131" s="140">
        <v>0</v>
      </c>
      <c r="D131" s="144">
        <f t="shared" si="32"/>
        <v>0</v>
      </c>
      <c r="E131" s="140">
        <v>0</v>
      </c>
      <c r="F131" s="140">
        <v>0</v>
      </c>
      <c r="G131" s="140">
        <f t="shared" si="24"/>
        <v>0</v>
      </c>
    </row>
    <row r="132" spans="1:7">
      <c r="A132" s="87" t="s">
        <v>358</v>
      </c>
      <c r="B132" s="140">
        <v>0</v>
      </c>
      <c r="C132" s="140">
        <v>0</v>
      </c>
      <c r="D132" s="144">
        <f t="shared" si="32"/>
        <v>0</v>
      </c>
      <c r="E132" s="140">
        <v>0</v>
      </c>
      <c r="F132" s="140">
        <v>0</v>
      </c>
      <c r="G132" s="140">
        <f t="shared" si="24"/>
        <v>0</v>
      </c>
    </row>
    <row r="133" spans="1:7">
      <c r="A133" s="86" t="s">
        <v>359</v>
      </c>
      <c r="B133" s="141">
        <f>SUM(B134:B136)</f>
        <v>0</v>
      </c>
      <c r="C133" s="141">
        <f t="shared" ref="C133:F133" si="33">SUM(C134:C136)</f>
        <v>0</v>
      </c>
      <c r="D133" s="141">
        <f t="shared" si="33"/>
        <v>0</v>
      </c>
      <c r="E133" s="141">
        <f t="shared" si="33"/>
        <v>0</v>
      </c>
      <c r="F133" s="141">
        <f t="shared" si="33"/>
        <v>0</v>
      </c>
      <c r="G133" s="141">
        <f t="shared" si="24"/>
        <v>0</v>
      </c>
    </row>
    <row r="134" spans="1:7">
      <c r="A134" s="87" t="s">
        <v>360</v>
      </c>
      <c r="B134" s="140">
        <v>0</v>
      </c>
      <c r="C134" s="140">
        <v>0</v>
      </c>
      <c r="D134" s="144">
        <v>0</v>
      </c>
      <c r="E134" s="140">
        <v>0</v>
      </c>
      <c r="F134" s="140">
        <v>0</v>
      </c>
      <c r="G134" s="140">
        <f t="shared" si="24"/>
        <v>0</v>
      </c>
    </row>
    <row r="135" spans="1:7">
      <c r="A135" s="87" t="s">
        <v>361</v>
      </c>
      <c r="B135" s="140">
        <v>0</v>
      </c>
      <c r="C135" s="140">
        <v>0</v>
      </c>
      <c r="D135" s="144">
        <v>0</v>
      </c>
      <c r="E135" s="140">
        <v>0</v>
      </c>
      <c r="F135" s="140">
        <v>0</v>
      </c>
      <c r="G135" s="140">
        <f t="shared" si="24"/>
        <v>0</v>
      </c>
    </row>
    <row r="136" spans="1:7">
      <c r="A136" s="87" t="s">
        <v>362</v>
      </c>
      <c r="B136" s="140">
        <v>0</v>
      </c>
      <c r="C136" s="140">
        <v>0</v>
      </c>
      <c r="D136" s="144">
        <v>0</v>
      </c>
      <c r="E136" s="140">
        <v>0</v>
      </c>
      <c r="F136" s="140">
        <v>0</v>
      </c>
      <c r="G136" s="140">
        <f t="shared" si="24"/>
        <v>0</v>
      </c>
    </row>
    <row r="137" spans="1:7">
      <c r="A137" s="86" t="s">
        <v>363</v>
      </c>
      <c r="B137" s="141">
        <f>SUM(B138:B145)</f>
        <v>0</v>
      </c>
      <c r="C137" s="141">
        <f t="shared" ref="C137:F137" si="34">SUM(C138:C145)</f>
        <v>0</v>
      </c>
      <c r="D137" s="141">
        <f t="shared" si="34"/>
        <v>0</v>
      </c>
      <c r="E137" s="141">
        <f t="shared" si="34"/>
        <v>0</v>
      </c>
      <c r="F137" s="141">
        <f t="shared" si="34"/>
        <v>0</v>
      </c>
      <c r="G137" s="141">
        <f t="shared" si="24"/>
        <v>0</v>
      </c>
    </row>
    <row r="138" spans="1:7">
      <c r="A138" s="87" t="s">
        <v>364</v>
      </c>
      <c r="B138" s="140">
        <v>0</v>
      </c>
      <c r="C138" s="140">
        <v>0</v>
      </c>
      <c r="D138" s="144">
        <v>0</v>
      </c>
      <c r="E138" s="140">
        <v>0</v>
      </c>
      <c r="F138" s="140">
        <v>0</v>
      </c>
      <c r="G138" s="140">
        <f t="shared" si="24"/>
        <v>0</v>
      </c>
    </row>
    <row r="139" spans="1:7">
      <c r="A139" s="87" t="s">
        <v>365</v>
      </c>
      <c r="B139" s="140">
        <v>0</v>
      </c>
      <c r="C139" s="140">
        <v>0</v>
      </c>
      <c r="D139" s="144">
        <v>0</v>
      </c>
      <c r="E139" s="140">
        <v>0</v>
      </c>
      <c r="F139" s="140">
        <v>0</v>
      </c>
      <c r="G139" s="140">
        <f t="shared" si="24"/>
        <v>0</v>
      </c>
    </row>
    <row r="140" spans="1:7">
      <c r="A140" s="87" t="s">
        <v>366</v>
      </c>
      <c r="B140" s="140">
        <v>0</v>
      </c>
      <c r="C140" s="140">
        <v>0</v>
      </c>
      <c r="D140" s="144">
        <v>0</v>
      </c>
      <c r="E140" s="140">
        <v>0</v>
      </c>
      <c r="F140" s="140">
        <v>0</v>
      </c>
      <c r="G140" s="140">
        <f t="shared" si="24"/>
        <v>0</v>
      </c>
    </row>
    <row r="141" spans="1:7">
      <c r="A141" s="87" t="s">
        <v>367</v>
      </c>
      <c r="B141" s="140">
        <v>0</v>
      </c>
      <c r="C141" s="140">
        <v>0</v>
      </c>
      <c r="D141" s="144">
        <v>0</v>
      </c>
      <c r="E141" s="140">
        <v>0</v>
      </c>
      <c r="F141" s="140">
        <v>0</v>
      </c>
      <c r="G141" s="140">
        <f t="shared" si="24"/>
        <v>0</v>
      </c>
    </row>
    <row r="142" spans="1:7">
      <c r="A142" s="87" t="s">
        <v>368</v>
      </c>
      <c r="B142" s="140">
        <v>0</v>
      </c>
      <c r="C142" s="140">
        <v>0</v>
      </c>
      <c r="D142" s="144">
        <v>0</v>
      </c>
      <c r="E142" s="140">
        <v>0</v>
      </c>
      <c r="F142" s="140">
        <v>0</v>
      </c>
      <c r="G142" s="140">
        <f t="shared" si="24"/>
        <v>0</v>
      </c>
    </row>
    <row r="143" spans="1:7">
      <c r="A143" s="87" t="s">
        <v>369</v>
      </c>
      <c r="B143" s="140">
        <v>0</v>
      </c>
      <c r="C143" s="140">
        <v>0</v>
      </c>
      <c r="D143" s="144">
        <v>0</v>
      </c>
      <c r="E143" s="140">
        <v>0</v>
      </c>
      <c r="F143" s="140">
        <v>0</v>
      </c>
      <c r="G143" s="140">
        <f t="shared" si="24"/>
        <v>0</v>
      </c>
    </row>
    <row r="144" spans="1:7">
      <c r="A144" s="87" t="s">
        <v>370</v>
      </c>
      <c r="B144" s="140">
        <v>0</v>
      </c>
      <c r="C144" s="140">
        <v>0</v>
      </c>
      <c r="D144" s="144">
        <v>0</v>
      </c>
      <c r="E144" s="140">
        <v>0</v>
      </c>
      <c r="F144" s="140">
        <v>0</v>
      </c>
      <c r="G144" s="140">
        <f t="shared" si="24"/>
        <v>0</v>
      </c>
    </row>
    <row r="145" spans="1:7">
      <c r="A145" s="87" t="s">
        <v>371</v>
      </c>
      <c r="B145" s="140">
        <v>0</v>
      </c>
      <c r="C145" s="140">
        <v>0</v>
      </c>
      <c r="D145" s="144">
        <v>0</v>
      </c>
      <c r="E145" s="140">
        <v>0</v>
      </c>
      <c r="F145" s="140">
        <v>0</v>
      </c>
      <c r="G145" s="140">
        <f t="shared" si="24"/>
        <v>0</v>
      </c>
    </row>
    <row r="146" spans="1:7">
      <c r="A146" s="86" t="s">
        <v>372</v>
      </c>
      <c r="B146" s="141">
        <f>SUM(B147:B149)</f>
        <v>0</v>
      </c>
      <c r="C146" s="141">
        <f t="shared" ref="C146:F146" si="35">SUM(C147:C149)</f>
        <v>0</v>
      </c>
      <c r="D146" s="141">
        <f t="shared" si="35"/>
        <v>0</v>
      </c>
      <c r="E146" s="141">
        <f t="shared" si="35"/>
        <v>0</v>
      </c>
      <c r="F146" s="141">
        <f t="shared" si="35"/>
        <v>0</v>
      </c>
      <c r="G146" s="141">
        <f t="shared" si="24"/>
        <v>0</v>
      </c>
    </row>
    <row r="147" spans="1:7">
      <c r="A147" s="87" t="s">
        <v>373</v>
      </c>
      <c r="B147" s="140">
        <v>0</v>
      </c>
      <c r="C147" s="140">
        <v>0</v>
      </c>
      <c r="D147" s="144">
        <v>0</v>
      </c>
      <c r="E147" s="140">
        <v>0</v>
      </c>
      <c r="F147" s="140">
        <v>0</v>
      </c>
      <c r="G147" s="140">
        <f t="shared" si="24"/>
        <v>0</v>
      </c>
    </row>
    <row r="148" spans="1:7">
      <c r="A148" s="87" t="s">
        <v>374</v>
      </c>
      <c r="B148" s="140">
        <v>0</v>
      </c>
      <c r="C148" s="140">
        <v>0</v>
      </c>
      <c r="D148" s="144">
        <v>0</v>
      </c>
      <c r="E148" s="140">
        <v>0</v>
      </c>
      <c r="F148" s="140">
        <v>0</v>
      </c>
      <c r="G148" s="140">
        <f t="shared" si="24"/>
        <v>0</v>
      </c>
    </row>
    <row r="149" spans="1:7">
      <c r="A149" s="87" t="s">
        <v>375</v>
      </c>
      <c r="B149" s="140">
        <v>0</v>
      </c>
      <c r="C149" s="140">
        <v>0</v>
      </c>
      <c r="D149" s="144">
        <v>0</v>
      </c>
      <c r="E149" s="140">
        <v>0</v>
      </c>
      <c r="F149" s="140">
        <v>0</v>
      </c>
      <c r="G149" s="140">
        <f t="shared" si="24"/>
        <v>0</v>
      </c>
    </row>
    <row r="150" spans="1:7">
      <c r="A150" s="86" t="s">
        <v>376</v>
      </c>
      <c r="B150" s="141">
        <f>SUM(B151:B157)</f>
        <v>0</v>
      </c>
      <c r="C150" s="141">
        <f t="shared" ref="C150:F150" si="36">SUM(C151:C157)</f>
        <v>0</v>
      </c>
      <c r="D150" s="141">
        <f t="shared" si="36"/>
        <v>0</v>
      </c>
      <c r="E150" s="141">
        <f t="shared" si="36"/>
        <v>0</v>
      </c>
      <c r="F150" s="141">
        <f t="shared" si="36"/>
        <v>0</v>
      </c>
      <c r="G150" s="141">
        <f t="shared" ref="G150:G157" si="37">D150-E150</f>
        <v>0</v>
      </c>
    </row>
    <row r="151" spans="1:7">
      <c r="A151" s="87" t="s">
        <v>377</v>
      </c>
      <c r="B151" s="140">
        <v>0</v>
      </c>
      <c r="C151" s="140">
        <v>0</v>
      </c>
      <c r="D151" s="144">
        <v>0</v>
      </c>
      <c r="E151" s="140">
        <v>0</v>
      </c>
      <c r="F151" s="140">
        <v>0</v>
      </c>
      <c r="G151" s="140">
        <f t="shared" si="37"/>
        <v>0</v>
      </c>
    </row>
    <row r="152" spans="1:7">
      <c r="A152" s="87" t="s">
        <v>378</v>
      </c>
      <c r="B152" s="140">
        <v>0</v>
      </c>
      <c r="C152" s="140">
        <v>0</v>
      </c>
      <c r="D152" s="144">
        <v>0</v>
      </c>
      <c r="E152" s="140">
        <v>0</v>
      </c>
      <c r="F152" s="140">
        <v>0</v>
      </c>
      <c r="G152" s="140">
        <f t="shared" si="37"/>
        <v>0</v>
      </c>
    </row>
    <row r="153" spans="1:7">
      <c r="A153" s="87" t="s">
        <v>379</v>
      </c>
      <c r="B153" s="140">
        <v>0</v>
      </c>
      <c r="C153" s="140">
        <v>0</v>
      </c>
      <c r="D153" s="144">
        <v>0</v>
      </c>
      <c r="E153" s="140">
        <v>0</v>
      </c>
      <c r="F153" s="140">
        <v>0</v>
      </c>
      <c r="G153" s="140">
        <f t="shared" si="37"/>
        <v>0</v>
      </c>
    </row>
    <row r="154" spans="1:7">
      <c r="A154" s="89" t="s">
        <v>380</v>
      </c>
      <c r="B154" s="140">
        <v>0</v>
      </c>
      <c r="C154" s="140">
        <v>0</v>
      </c>
      <c r="D154" s="144">
        <v>0</v>
      </c>
      <c r="E154" s="140">
        <v>0</v>
      </c>
      <c r="F154" s="140">
        <v>0</v>
      </c>
      <c r="G154" s="140">
        <f t="shared" si="37"/>
        <v>0</v>
      </c>
    </row>
    <row r="155" spans="1:7">
      <c r="A155" s="87" t="s">
        <v>381</v>
      </c>
      <c r="B155" s="140">
        <v>0</v>
      </c>
      <c r="C155" s="140">
        <v>0</v>
      </c>
      <c r="D155" s="144">
        <v>0</v>
      </c>
      <c r="E155" s="140">
        <v>0</v>
      </c>
      <c r="F155" s="140">
        <v>0</v>
      </c>
      <c r="G155" s="140">
        <f t="shared" si="37"/>
        <v>0</v>
      </c>
    </row>
    <row r="156" spans="1:7">
      <c r="A156" s="87" t="s">
        <v>382</v>
      </c>
      <c r="B156" s="140">
        <v>0</v>
      </c>
      <c r="C156" s="140">
        <v>0</v>
      </c>
      <c r="D156" s="144">
        <v>0</v>
      </c>
      <c r="E156" s="140">
        <v>0</v>
      </c>
      <c r="F156" s="140">
        <v>0</v>
      </c>
      <c r="G156" s="140">
        <f t="shared" si="37"/>
        <v>0</v>
      </c>
    </row>
    <row r="157" spans="1:7">
      <c r="A157" s="87" t="s">
        <v>383</v>
      </c>
      <c r="B157" s="140">
        <v>0</v>
      </c>
      <c r="C157" s="140">
        <v>0</v>
      </c>
      <c r="D157" s="144">
        <v>0</v>
      </c>
      <c r="E157" s="140">
        <v>0</v>
      </c>
      <c r="F157" s="140">
        <v>0</v>
      </c>
      <c r="G157" s="140">
        <f t="shared" si="37"/>
        <v>0</v>
      </c>
    </row>
    <row r="158" spans="1:7">
      <c r="A158" s="90"/>
      <c r="B158" s="140"/>
      <c r="C158" s="140"/>
      <c r="D158" s="140"/>
      <c r="E158" s="140"/>
      <c r="F158" s="140"/>
      <c r="G158" s="140"/>
    </row>
    <row r="159" spans="1:7">
      <c r="A159" s="30" t="s">
        <v>385</v>
      </c>
      <c r="B159" s="141">
        <f>+B9+B84</f>
        <v>15795968.050000001</v>
      </c>
      <c r="C159" s="141">
        <f t="shared" ref="C159:G159" si="38">+C9+C84</f>
        <v>0</v>
      </c>
      <c r="D159" s="141">
        <f t="shared" si="38"/>
        <v>15795968.050000001</v>
      </c>
      <c r="E159" s="141">
        <f t="shared" si="38"/>
        <v>0</v>
      </c>
      <c r="F159" s="141">
        <f t="shared" si="38"/>
        <v>0</v>
      </c>
      <c r="G159" s="141">
        <f t="shared" si="38"/>
        <v>15795968.050000001</v>
      </c>
    </row>
    <row r="160" spans="1:7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30"/>
  <sheetViews>
    <sheetView showGridLines="0" zoomScale="78" zoomScaleNormal="78" workbookViewId="0">
      <selection activeCell="A2" sqref="A2"/>
    </sheetView>
  </sheetViews>
  <sheetFormatPr baseColWidth="10" defaultColWidth="11" defaultRowHeight="1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>
      <c r="A1" s="157" t="s">
        <v>386</v>
      </c>
      <c r="B1" s="158"/>
      <c r="C1" s="158"/>
      <c r="D1" s="158"/>
      <c r="E1" s="158"/>
      <c r="F1" s="158"/>
      <c r="G1" s="159"/>
    </row>
    <row r="2" spans="1:7" ht="15" customHeight="1">
      <c r="A2" s="111" t="str">
        <f>'Formato 1'!A2</f>
        <v>UNIVERSIDAD TECNOLÓGICA LAJA BAJÍO</v>
      </c>
      <c r="B2" s="112"/>
      <c r="C2" s="112"/>
      <c r="D2" s="112"/>
      <c r="E2" s="112"/>
      <c r="F2" s="112"/>
      <c r="G2" s="113"/>
    </row>
    <row r="3" spans="1:7" ht="15" customHeight="1">
      <c r="A3" s="114" t="s">
        <v>302</v>
      </c>
      <c r="B3" s="115"/>
      <c r="C3" s="115"/>
      <c r="D3" s="115"/>
      <c r="E3" s="115"/>
      <c r="F3" s="115"/>
      <c r="G3" s="116"/>
    </row>
    <row r="4" spans="1:7" ht="15" customHeight="1">
      <c r="A4" s="114" t="s">
        <v>387</v>
      </c>
      <c r="B4" s="115"/>
      <c r="C4" s="115"/>
      <c r="D4" s="115"/>
      <c r="E4" s="115"/>
      <c r="F4" s="115"/>
      <c r="G4" s="116"/>
    </row>
    <row r="5" spans="1:7" ht="15" customHeight="1">
      <c r="A5" s="114" t="str">
        <f>'Formato 3'!A4</f>
        <v>al 31 de Diciembre de 2023 y al 31 de Diciembre de 2022 (b)</v>
      </c>
      <c r="B5" s="115"/>
      <c r="C5" s="115"/>
      <c r="D5" s="115"/>
      <c r="E5" s="115"/>
      <c r="F5" s="115"/>
      <c r="G5" s="116"/>
    </row>
    <row r="6" spans="1:7" ht="41.45" customHeight="1">
      <c r="A6" s="117" t="s">
        <v>2</v>
      </c>
      <c r="B6" s="118"/>
      <c r="C6" s="118"/>
      <c r="D6" s="118"/>
      <c r="E6" s="118"/>
      <c r="F6" s="118"/>
      <c r="G6" s="119"/>
    </row>
    <row r="7" spans="1:7" ht="15" customHeight="1">
      <c r="A7" s="152" t="s">
        <v>6</v>
      </c>
      <c r="B7" s="154" t="s">
        <v>304</v>
      </c>
      <c r="C7" s="154"/>
      <c r="D7" s="154"/>
      <c r="E7" s="154"/>
      <c r="F7" s="154"/>
      <c r="G7" s="156" t="s">
        <v>305</v>
      </c>
    </row>
    <row r="8" spans="1:7" ht="30">
      <c r="A8" s="153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155"/>
    </row>
    <row r="9" spans="1:7" ht="15.75" customHeight="1">
      <c r="A9" s="27" t="s">
        <v>388</v>
      </c>
      <c r="B9" s="31">
        <f>SUM(B10:B17)</f>
        <v>9060081.0500000007</v>
      </c>
      <c r="C9" s="31">
        <f t="shared" ref="C9:G9" si="0">SUM(C10:C17)</f>
        <v>0</v>
      </c>
      <c r="D9" s="31">
        <f t="shared" si="0"/>
        <v>9060081.0500000007</v>
      </c>
      <c r="E9" s="31">
        <f t="shared" si="0"/>
        <v>0</v>
      </c>
      <c r="F9" s="31">
        <f t="shared" si="0"/>
        <v>0</v>
      </c>
      <c r="G9" s="31">
        <f t="shared" si="0"/>
        <v>9060081.0500000007</v>
      </c>
    </row>
    <row r="10" spans="1:7">
      <c r="A10" s="65" t="s">
        <v>389</v>
      </c>
      <c r="B10" s="140">
        <v>9060081.0500000007</v>
      </c>
      <c r="C10" s="140">
        <v>0</v>
      </c>
      <c r="D10" s="140">
        <f>B10+C10</f>
        <v>9060081.0500000007</v>
      </c>
      <c r="E10" s="140">
        <v>0</v>
      </c>
      <c r="F10" s="140">
        <v>0</v>
      </c>
      <c r="G10" s="140">
        <f>D10-E10</f>
        <v>9060081.0500000007</v>
      </c>
    </row>
    <row r="11" spans="1:7">
      <c r="A11" s="65" t="s">
        <v>390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</row>
    <row r="12" spans="1:7">
      <c r="A12" s="65" t="s">
        <v>391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</row>
    <row r="13" spans="1:7">
      <c r="A13" s="65" t="s">
        <v>392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</row>
    <row r="14" spans="1:7">
      <c r="A14" s="65" t="s">
        <v>393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</row>
    <row r="15" spans="1:7">
      <c r="A15" s="65" t="s">
        <v>394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</row>
    <row r="16" spans="1:7">
      <c r="A16" s="65" t="s">
        <v>395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</row>
    <row r="17" spans="1:7">
      <c r="A17" s="65" t="s">
        <v>396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</row>
    <row r="18" spans="1:7">
      <c r="A18" s="32" t="s">
        <v>153</v>
      </c>
      <c r="B18" s="51"/>
      <c r="C18" s="51"/>
      <c r="D18" s="51"/>
      <c r="E18" s="51"/>
      <c r="F18" s="51"/>
      <c r="G18" s="51"/>
    </row>
    <row r="19" spans="1:7">
      <c r="A19" s="3" t="s">
        <v>397</v>
      </c>
      <c r="B19" s="4">
        <f>SUM(B20:B27)</f>
        <v>6735887</v>
      </c>
      <c r="C19" s="4">
        <f t="shared" ref="C19:G19" si="1">SUM(C20:C27)</f>
        <v>0</v>
      </c>
      <c r="D19" s="4">
        <f t="shared" si="1"/>
        <v>6735887</v>
      </c>
      <c r="E19" s="4">
        <f t="shared" si="1"/>
        <v>0</v>
      </c>
      <c r="F19" s="4">
        <f t="shared" si="1"/>
        <v>0</v>
      </c>
      <c r="G19" s="4">
        <f t="shared" si="1"/>
        <v>6735887</v>
      </c>
    </row>
    <row r="20" spans="1:7">
      <c r="A20" s="65" t="s">
        <v>389</v>
      </c>
      <c r="B20" s="140">
        <v>6735887</v>
      </c>
      <c r="C20" s="140">
        <v>0</v>
      </c>
      <c r="D20" s="140">
        <f>B20+C20</f>
        <v>6735887</v>
      </c>
      <c r="E20" s="140">
        <v>0</v>
      </c>
      <c r="F20" s="140">
        <v>0</v>
      </c>
      <c r="G20" s="140">
        <f t="shared" ref="G20" si="2">D20-E20</f>
        <v>6735887</v>
      </c>
    </row>
    <row r="21" spans="1:7">
      <c r="A21" s="65" t="s">
        <v>390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>
      <c r="A22" s="65" t="s">
        <v>391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>
      <c r="A23" s="65" t="s">
        <v>392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>
      <c r="A24" s="65" t="s">
        <v>393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>
      <c r="A25" s="65" t="s">
        <v>394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>
      <c r="A26" s="65" t="s">
        <v>395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>
      <c r="A27" s="65" t="s">
        <v>396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>
      <c r="A28" s="32" t="s">
        <v>153</v>
      </c>
      <c r="B28" s="51"/>
      <c r="C28" s="51"/>
      <c r="D28" s="51"/>
      <c r="E28" s="51"/>
      <c r="F28" s="51"/>
      <c r="G28" s="51"/>
    </row>
    <row r="29" spans="1:7">
      <c r="A29" s="3" t="s">
        <v>385</v>
      </c>
      <c r="B29" s="4">
        <f>SUM(B19,B9)</f>
        <v>15795968.050000001</v>
      </c>
      <c r="C29" s="4">
        <f t="shared" ref="C29:G29" si="3">SUM(C19,C9)</f>
        <v>0</v>
      </c>
      <c r="D29" s="4">
        <f t="shared" si="3"/>
        <v>15795968.050000001</v>
      </c>
      <c r="E29" s="4">
        <f t="shared" si="3"/>
        <v>0</v>
      </c>
      <c r="F29" s="4">
        <f t="shared" si="3"/>
        <v>0</v>
      </c>
      <c r="G29" s="4">
        <f t="shared" si="3"/>
        <v>15795968.050000001</v>
      </c>
    </row>
    <row r="30" spans="1:7">
      <c r="A30" s="57"/>
      <c r="B30" s="57"/>
      <c r="C30" s="57"/>
      <c r="D30" s="57"/>
      <c r="E30" s="57"/>
      <c r="F30" s="57"/>
      <c r="G30" s="5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G9 B11:G19 B2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67" zoomScale="62" zoomScaleNormal="62" workbookViewId="0">
      <selection activeCell="B39" sqref="B39"/>
    </sheetView>
  </sheetViews>
  <sheetFormatPr baseColWidth="10" defaultColWidth="11" defaultRowHeight="1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>
      <c r="A1" s="163" t="s">
        <v>398</v>
      </c>
      <c r="B1" s="164"/>
      <c r="C1" s="164"/>
      <c r="D1" s="164"/>
      <c r="E1" s="164"/>
      <c r="F1" s="164"/>
      <c r="G1" s="164"/>
    </row>
    <row r="2" spans="1:7">
      <c r="A2" s="111" t="str">
        <f>'Formato 1'!A2</f>
        <v>UNIVERSIDAD TECNOLÓGICA LAJA BAJÍO</v>
      </c>
      <c r="B2" s="112"/>
      <c r="C2" s="112"/>
      <c r="D2" s="112"/>
      <c r="E2" s="112"/>
      <c r="F2" s="112"/>
      <c r="G2" s="113"/>
    </row>
    <row r="3" spans="1:7">
      <c r="A3" s="114" t="s">
        <v>399</v>
      </c>
      <c r="B3" s="115"/>
      <c r="C3" s="115"/>
      <c r="D3" s="115"/>
      <c r="E3" s="115"/>
      <c r="F3" s="115"/>
      <c r="G3" s="116"/>
    </row>
    <row r="4" spans="1:7">
      <c r="A4" s="114" t="s">
        <v>400</v>
      </c>
      <c r="B4" s="115"/>
      <c r="C4" s="115"/>
      <c r="D4" s="115"/>
      <c r="E4" s="115"/>
      <c r="F4" s="115"/>
      <c r="G4" s="116"/>
    </row>
    <row r="5" spans="1:7">
      <c r="A5" s="114" t="str">
        <f>'Formato 3'!A4</f>
        <v>al 31 de Diciembre de 2023 y al 31 de Diciembre de 2022 (b)</v>
      </c>
      <c r="B5" s="115"/>
      <c r="C5" s="115"/>
      <c r="D5" s="115"/>
      <c r="E5" s="115"/>
      <c r="F5" s="115"/>
      <c r="G5" s="116"/>
    </row>
    <row r="6" spans="1:7" ht="41.45" customHeight="1">
      <c r="A6" s="117" t="s">
        <v>2</v>
      </c>
      <c r="B6" s="118"/>
      <c r="C6" s="118"/>
      <c r="D6" s="118"/>
      <c r="E6" s="118"/>
      <c r="F6" s="118"/>
      <c r="G6" s="119"/>
    </row>
    <row r="7" spans="1:7" ht="15.75" customHeight="1">
      <c r="A7" s="152" t="s">
        <v>6</v>
      </c>
      <c r="B7" s="160" t="s">
        <v>304</v>
      </c>
      <c r="C7" s="161"/>
      <c r="D7" s="161"/>
      <c r="E7" s="161"/>
      <c r="F7" s="162"/>
      <c r="G7" s="156" t="s">
        <v>401</v>
      </c>
    </row>
    <row r="8" spans="1:7" ht="30">
      <c r="A8" s="153"/>
      <c r="B8" s="26" t="s">
        <v>306</v>
      </c>
      <c r="C8" s="7" t="s">
        <v>402</v>
      </c>
      <c r="D8" s="26" t="s">
        <v>308</v>
      </c>
      <c r="E8" s="26" t="s">
        <v>192</v>
      </c>
      <c r="F8" s="33" t="s">
        <v>209</v>
      </c>
      <c r="G8" s="155"/>
    </row>
    <row r="9" spans="1:7" ht="16.5" customHeight="1">
      <c r="A9" s="27" t="s">
        <v>403</v>
      </c>
      <c r="B9" s="31">
        <f>SUM(B10,B19,B27,B37)</f>
        <v>0</v>
      </c>
      <c r="C9" s="31">
        <f t="shared" ref="C9:G9" si="0">SUM(C10,C19,C27,C37)</f>
        <v>0</v>
      </c>
      <c r="D9" s="31">
        <f t="shared" si="0"/>
        <v>0</v>
      </c>
      <c r="E9" s="31">
        <f t="shared" si="0"/>
        <v>0</v>
      </c>
      <c r="F9" s="31">
        <f t="shared" si="0"/>
        <v>0</v>
      </c>
      <c r="G9" s="31">
        <f t="shared" si="0"/>
        <v>0</v>
      </c>
    </row>
    <row r="10" spans="1:7" ht="15" customHeight="1">
      <c r="A10" s="60" t="s">
        <v>404</v>
      </c>
      <c r="B10" s="49">
        <f>SUM(B11:B18)</f>
        <v>0</v>
      </c>
      <c r="C10" s="49">
        <f t="shared" ref="C10:G10" si="1">SUM(C11:C18)</f>
        <v>0</v>
      </c>
      <c r="D10" s="49">
        <f t="shared" si="1"/>
        <v>0</v>
      </c>
      <c r="E10" s="49">
        <f t="shared" si="1"/>
        <v>0</v>
      </c>
      <c r="F10" s="49">
        <f t="shared" si="1"/>
        <v>0</v>
      </c>
      <c r="G10" s="49">
        <f t="shared" si="1"/>
        <v>0</v>
      </c>
    </row>
    <row r="11" spans="1:7">
      <c r="A11" s="80" t="s">
        <v>405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>
      <c r="A12" s="80" t="s">
        <v>406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>
      <c r="A13" s="80" t="s">
        <v>407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</row>
    <row r="14" spans="1:7">
      <c r="A14" s="80" t="s">
        <v>408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>
      <c r="A15" s="80" t="s">
        <v>409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>
      <c r="A16" s="80" t="s">
        <v>410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>
      <c r="A17" s="80" t="s">
        <v>411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>
      <c r="A18" s="80" t="s">
        <v>412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>
      <c r="A19" s="60" t="s">
        <v>413</v>
      </c>
      <c r="B19" s="49">
        <f>SUM(B20:B26)</f>
        <v>0</v>
      </c>
      <c r="C19" s="49">
        <f t="shared" ref="C19:G19" si="2">SUM(C20:C26)</f>
        <v>0</v>
      </c>
      <c r="D19" s="49">
        <f t="shared" si="2"/>
        <v>0</v>
      </c>
      <c r="E19" s="49">
        <f t="shared" si="2"/>
        <v>0</v>
      </c>
      <c r="F19" s="49">
        <f t="shared" si="2"/>
        <v>0</v>
      </c>
      <c r="G19" s="49">
        <f t="shared" si="2"/>
        <v>0</v>
      </c>
    </row>
    <row r="20" spans="1:7">
      <c r="A20" s="80" t="s">
        <v>414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</row>
    <row r="21" spans="1:7">
      <c r="A21" s="80" t="s">
        <v>415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</row>
    <row r="22" spans="1:7">
      <c r="A22" s="80" t="s">
        <v>416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>
      <c r="A23" s="80" t="s">
        <v>417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>
      <c r="A24" s="80" t="s">
        <v>418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>
      <c r="A25" s="80" t="s">
        <v>419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>
      <c r="A26" s="80" t="s">
        <v>420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>
      <c r="A27" s="60" t="s">
        <v>421</v>
      </c>
      <c r="B27" s="49">
        <f>SUM(B28:B36)</f>
        <v>0</v>
      </c>
      <c r="C27" s="49">
        <f t="shared" ref="C27:G27" si="3">SUM(C28:C36)</f>
        <v>0</v>
      </c>
      <c r="D27" s="49">
        <f t="shared" si="3"/>
        <v>0</v>
      </c>
      <c r="E27" s="49">
        <f t="shared" si="3"/>
        <v>0</v>
      </c>
      <c r="F27" s="49">
        <f t="shared" si="3"/>
        <v>0</v>
      </c>
      <c r="G27" s="49">
        <f t="shared" si="3"/>
        <v>0</v>
      </c>
    </row>
    <row r="28" spans="1:7">
      <c r="A28" s="83" t="s">
        <v>422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>
      <c r="A29" s="80" t="s">
        <v>423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>
      <c r="A30" s="80" t="s">
        <v>424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>
      <c r="A31" s="80" t="s">
        <v>425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</row>
    <row r="32" spans="1:7">
      <c r="A32" s="80" t="s">
        <v>426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</row>
    <row r="33" spans="1:7" ht="14.45" customHeight="1">
      <c r="A33" s="80" t="s">
        <v>427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</row>
    <row r="34" spans="1:7" ht="14.45" customHeight="1">
      <c r="A34" s="80" t="s">
        <v>428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14.45" customHeight="1">
      <c r="A35" s="80" t="s">
        <v>429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ht="14.45" customHeight="1">
      <c r="A36" s="80" t="s">
        <v>430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ht="14.45" customHeight="1">
      <c r="A37" s="61" t="s">
        <v>431</v>
      </c>
      <c r="B37" s="49">
        <f>SUM(B38:B41)</f>
        <v>0</v>
      </c>
      <c r="C37" s="49">
        <f t="shared" ref="C37:G37" si="4">SUM(C38:C41)</f>
        <v>0</v>
      </c>
      <c r="D37" s="49">
        <f t="shared" si="4"/>
        <v>0</v>
      </c>
      <c r="E37" s="49">
        <f t="shared" si="4"/>
        <v>0</v>
      </c>
      <c r="F37" s="49">
        <f t="shared" si="4"/>
        <v>0</v>
      </c>
      <c r="G37" s="49">
        <f t="shared" si="4"/>
        <v>0</v>
      </c>
    </row>
    <row r="38" spans="1:7">
      <c r="A38" s="83" t="s">
        <v>432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30">
      <c r="A39" s="83" t="s">
        <v>433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>
      <c r="A40" s="83" t="s">
        <v>434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>
      <c r="A41" s="83" t="s">
        <v>435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>
      <c r="A42" s="83"/>
      <c r="B42" s="55"/>
      <c r="C42" s="55"/>
      <c r="D42" s="55"/>
      <c r="E42" s="55"/>
      <c r="F42" s="55"/>
      <c r="G42" s="55"/>
    </row>
    <row r="43" spans="1:7">
      <c r="A43" s="3" t="s">
        <v>436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>
      <c r="A44" s="60" t="s">
        <v>404</v>
      </c>
      <c r="B44" s="49">
        <f>SUM(B45:B52)</f>
        <v>0</v>
      </c>
      <c r="C44" s="49">
        <f t="shared" ref="C44:G44" si="6">SUM(C45:C52)</f>
        <v>0</v>
      </c>
      <c r="D44" s="49">
        <f t="shared" si="6"/>
        <v>0</v>
      </c>
      <c r="E44" s="49">
        <f t="shared" si="6"/>
        <v>0</v>
      </c>
      <c r="F44" s="49">
        <f t="shared" si="6"/>
        <v>0</v>
      </c>
      <c r="G44" s="49">
        <f t="shared" si="6"/>
        <v>0</v>
      </c>
    </row>
    <row r="45" spans="1:7">
      <c r="A45" s="83" t="s">
        <v>405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>
      <c r="A46" s="83" t="s">
        <v>406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>
      <c r="A47" s="83" t="s">
        <v>407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>
      <c r="A48" s="83" t="s">
        <v>408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>
      <c r="A49" s="83" t="s">
        <v>409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>
      <c r="A50" s="83" t="s">
        <v>410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>
      <c r="A51" s="83" t="s">
        <v>411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>
      <c r="A52" s="83" t="s">
        <v>412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>
      <c r="A53" s="60" t="s">
        <v>413</v>
      </c>
      <c r="B53" s="49">
        <f>SUM(B54:B60)</f>
        <v>0</v>
      </c>
      <c r="C53" s="49">
        <f t="shared" ref="C53:G53" si="7">SUM(C54:C60)</f>
        <v>0</v>
      </c>
      <c r="D53" s="49">
        <f t="shared" si="7"/>
        <v>0</v>
      </c>
      <c r="E53" s="49">
        <f t="shared" si="7"/>
        <v>0</v>
      </c>
      <c r="F53" s="49">
        <f t="shared" si="7"/>
        <v>0</v>
      </c>
      <c r="G53" s="49">
        <f t="shared" si="7"/>
        <v>0</v>
      </c>
    </row>
    <row r="54" spans="1:7">
      <c r="A54" s="83" t="s">
        <v>414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</row>
    <row r="55" spans="1:7">
      <c r="A55" s="83" t="s">
        <v>415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</row>
    <row r="56" spans="1:7">
      <c r="A56" s="83" t="s">
        <v>416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>
      <c r="A57" s="84" t="s">
        <v>417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</row>
    <row r="58" spans="1:7">
      <c r="A58" s="83" t="s">
        <v>418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>
      <c r="A59" s="83" t="s">
        <v>419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>
      <c r="A60" s="83" t="s">
        <v>420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</row>
    <row r="61" spans="1:7">
      <c r="A61" s="60" t="s">
        <v>421</v>
      </c>
      <c r="B61" s="49">
        <f>SUM(B62:B70)</f>
        <v>0</v>
      </c>
      <c r="C61" s="49">
        <f t="shared" ref="C61:G61" si="8">SUM(C62:C70)</f>
        <v>0</v>
      </c>
      <c r="D61" s="49">
        <f t="shared" si="8"/>
        <v>0</v>
      </c>
      <c r="E61" s="49">
        <f t="shared" si="8"/>
        <v>0</v>
      </c>
      <c r="F61" s="49">
        <f t="shared" si="8"/>
        <v>0</v>
      </c>
      <c r="G61" s="49">
        <f t="shared" si="8"/>
        <v>0</v>
      </c>
    </row>
    <row r="62" spans="1:7">
      <c r="A62" s="83" t="s">
        <v>422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>
      <c r="A63" s="83" t="s">
        <v>423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>
      <c r="A64" s="83" t="s">
        <v>424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>
      <c r="A65" s="83" t="s">
        <v>425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>
      <c r="A66" s="83" t="s">
        <v>426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>
      <c r="A67" s="83" t="s">
        <v>427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>
      <c r="A68" s="83" t="s">
        <v>428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>
      <c r="A69" s="83" t="s">
        <v>429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>
      <c r="A70" s="83" t="s">
        <v>430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>
      <c r="A71" s="61" t="s">
        <v>431</v>
      </c>
      <c r="B71" s="49">
        <f>SUM(B72:B75)</f>
        <v>0</v>
      </c>
      <c r="C71" s="49">
        <f t="shared" ref="C71:G71" si="9">SUM(C72:C75)</f>
        <v>0</v>
      </c>
      <c r="D71" s="49">
        <f t="shared" si="9"/>
        <v>0</v>
      </c>
      <c r="E71" s="49">
        <f t="shared" si="9"/>
        <v>0</v>
      </c>
      <c r="F71" s="49">
        <f t="shared" si="9"/>
        <v>0</v>
      </c>
      <c r="G71" s="49">
        <f t="shared" si="9"/>
        <v>0</v>
      </c>
    </row>
    <row r="72" spans="1:7">
      <c r="A72" s="83" t="s">
        <v>432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>
      <c r="A73" s="83" t="s">
        <v>433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>
      <c r="A74" s="83" t="s">
        <v>434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>
      <c r="A75" s="83" t="s">
        <v>435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>
      <c r="A76" s="47"/>
      <c r="B76" s="51"/>
      <c r="C76" s="51"/>
      <c r="D76" s="51"/>
      <c r="E76" s="51"/>
      <c r="F76" s="51"/>
      <c r="G76" s="51"/>
    </row>
    <row r="77" spans="1:7">
      <c r="A77" s="3" t="s">
        <v>385</v>
      </c>
      <c r="B77" s="4">
        <f>B43+B9</f>
        <v>0</v>
      </c>
      <c r="C77" s="4">
        <f t="shared" ref="C77:G77" si="10">C43+C9</f>
        <v>0</v>
      </c>
      <c r="D77" s="4">
        <f t="shared" si="10"/>
        <v>0</v>
      </c>
      <c r="E77" s="4">
        <f t="shared" si="10"/>
        <v>0</v>
      </c>
      <c r="F77" s="4">
        <f t="shared" si="10"/>
        <v>0</v>
      </c>
      <c r="G77" s="4">
        <f t="shared" si="10"/>
        <v>0</v>
      </c>
    </row>
    <row r="78" spans="1:7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opLeftCell="A5" zoomScale="85" zoomScaleNormal="85" workbookViewId="0">
      <selection activeCell="B33" sqref="B33"/>
    </sheetView>
  </sheetViews>
  <sheetFormatPr baseColWidth="10" defaultColWidth="11" defaultRowHeight="1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>
      <c r="A1" s="157" t="s">
        <v>437</v>
      </c>
      <c r="B1" s="150"/>
      <c r="C1" s="150"/>
      <c r="D1" s="150"/>
      <c r="E1" s="150"/>
      <c r="F1" s="150"/>
      <c r="G1" s="151"/>
    </row>
    <row r="2" spans="1:7">
      <c r="A2" s="111" t="str">
        <f>'Formato 1'!A2</f>
        <v>UNIVERSIDAD TECNOLÓGICA LAJA BAJÍO</v>
      </c>
      <c r="B2" s="112"/>
      <c r="C2" s="112"/>
      <c r="D2" s="112"/>
      <c r="E2" s="112"/>
      <c r="F2" s="112"/>
      <c r="G2" s="113"/>
    </row>
    <row r="3" spans="1:7">
      <c r="A3" s="114" t="s">
        <v>302</v>
      </c>
      <c r="B3" s="115"/>
      <c r="C3" s="115"/>
      <c r="D3" s="115"/>
      <c r="E3" s="115"/>
      <c r="F3" s="115"/>
      <c r="G3" s="116"/>
    </row>
    <row r="4" spans="1:7">
      <c r="A4" s="114" t="s">
        <v>438</v>
      </c>
      <c r="B4" s="115"/>
      <c r="C4" s="115"/>
      <c r="D4" s="115"/>
      <c r="E4" s="115"/>
      <c r="F4" s="115"/>
      <c r="G4" s="116"/>
    </row>
    <row r="5" spans="1:7">
      <c r="A5" s="114" t="str">
        <f>'Formato 3'!A4</f>
        <v>al 31 de Diciembre de 2023 y al 31 de Diciembre de 2022 (b)</v>
      </c>
      <c r="B5" s="115"/>
      <c r="C5" s="115"/>
      <c r="D5" s="115"/>
      <c r="E5" s="115"/>
      <c r="F5" s="115"/>
      <c r="G5" s="116"/>
    </row>
    <row r="6" spans="1:7" ht="41.45" customHeight="1">
      <c r="A6" s="117" t="s">
        <v>2</v>
      </c>
      <c r="B6" s="118"/>
      <c r="C6" s="118"/>
      <c r="D6" s="118"/>
      <c r="E6" s="118"/>
      <c r="F6" s="118"/>
      <c r="G6" s="119"/>
    </row>
    <row r="7" spans="1:7">
      <c r="A7" s="152" t="s">
        <v>439</v>
      </c>
      <c r="B7" s="155" t="s">
        <v>304</v>
      </c>
      <c r="C7" s="155"/>
      <c r="D7" s="155"/>
      <c r="E7" s="155"/>
      <c r="F7" s="155"/>
      <c r="G7" s="155" t="s">
        <v>305</v>
      </c>
    </row>
    <row r="8" spans="1:7" ht="30">
      <c r="A8" s="153"/>
      <c r="B8" s="7" t="s">
        <v>306</v>
      </c>
      <c r="C8" s="34" t="s">
        <v>402</v>
      </c>
      <c r="D8" s="34" t="s">
        <v>237</v>
      </c>
      <c r="E8" s="34" t="s">
        <v>192</v>
      </c>
      <c r="F8" s="34" t="s">
        <v>209</v>
      </c>
      <c r="G8" s="165"/>
    </row>
    <row r="9" spans="1:7" ht="15.75" customHeight="1">
      <c r="A9" s="27" t="s">
        <v>440</v>
      </c>
      <c r="B9" s="120">
        <f>SUM(B10,B11,B12,B15,B16,B19)</f>
        <v>5711646.2300000004</v>
      </c>
      <c r="C9" s="120">
        <f t="shared" ref="C9:G9" si="0">SUM(C10,C11,C12,C15,C16,C19)</f>
        <v>0</v>
      </c>
      <c r="D9" s="120">
        <f t="shared" si="0"/>
        <v>5711646.2300000004</v>
      </c>
      <c r="E9" s="120">
        <f t="shared" si="0"/>
        <v>0</v>
      </c>
      <c r="F9" s="120">
        <f t="shared" si="0"/>
        <v>0</v>
      </c>
      <c r="G9" s="120">
        <f t="shared" si="0"/>
        <v>5711646.2300000004</v>
      </c>
    </row>
    <row r="10" spans="1:7">
      <c r="A10" s="60" t="s">
        <v>441</v>
      </c>
      <c r="B10" s="140">
        <v>5711646.2300000004</v>
      </c>
      <c r="C10" s="140">
        <v>0</v>
      </c>
      <c r="D10" s="141">
        <f>B10+C10</f>
        <v>5711646.2300000004</v>
      </c>
      <c r="E10" s="140">
        <v>0</v>
      </c>
      <c r="F10" s="140">
        <v>0</v>
      </c>
      <c r="G10" s="141">
        <f>D10-E10</f>
        <v>5711646.2300000004</v>
      </c>
    </row>
    <row r="11" spans="1:7" ht="15.75" customHeight="1">
      <c r="A11" s="60" t="s">
        <v>442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>
      <c r="A12" s="60" t="s">
        <v>443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>
      <c r="A13" s="80" t="s">
        <v>444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f t="shared" si="1"/>
        <v>0</v>
      </c>
    </row>
    <row r="14" spans="1:7">
      <c r="A14" s="80" t="s">
        <v>445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 t="shared" si="1"/>
        <v>0</v>
      </c>
    </row>
    <row r="15" spans="1:7">
      <c r="A15" s="60" t="s">
        <v>446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 t="shared" si="1"/>
        <v>0</v>
      </c>
    </row>
    <row r="16" spans="1:7" ht="30">
      <c r="A16" s="61" t="s">
        <v>447</v>
      </c>
      <c r="B16" s="79">
        <f>B17+B18</f>
        <v>0</v>
      </c>
      <c r="C16" s="79">
        <f t="shared" ref="C16:G16" si="3">C17+C18</f>
        <v>0</v>
      </c>
      <c r="D16" s="79">
        <f t="shared" si="3"/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</row>
    <row r="17" spans="1:7">
      <c r="A17" s="80" t="s">
        <v>448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 t="shared" si="1"/>
        <v>0</v>
      </c>
    </row>
    <row r="18" spans="1:7">
      <c r="A18" s="80" t="s">
        <v>449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 t="shared" si="1"/>
        <v>0</v>
      </c>
    </row>
    <row r="19" spans="1:7">
      <c r="A19" s="60" t="s">
        <v>450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 t="shared" si="1"/>
        <v>0</v>
      </c>
    </row>
    <row r="20" spans="1:7">
      <c r="A20" s="47"/>
      <c r="B20" s="81"/>
      <c r="C20" s="81"/>
      <c r="D20" s="81"/>
      <c r="E20" s="81"/>
      <c r="F20" s="81"/>
      <c r="G20" s="81"/>
    </row>
    <row r="21" spans="1:7">
      <c r="A21" s="35" t="s">
        <v>451</v>
      </c>
      <c r="B21" s="37">
        <f>SUM(B22,B23,B24,B27,B28,B31)</f>
        <v>4407921.2300000004</v>
      </c>
      <c r="C21" s="37">
        <f t="shared" ref="C21:F21" si="4">SUM(C22,C23,C24,C27,C28,C31)</f>
        <v>0</v>
      </c>
      <c r="D21" s="37">
        <f t="shared" si="4"/>
        <v>4407921.2300000004</v>
      </c>
      <c r="E21" s="37">
        <f t="shared" si="4"/>
        <v>0</v>
      </c>
      <c r="F21" s="37">
        <f t="shared" si="4"/>
        <v>0</v>
      </c>
      <c r="G21" s="37">
        <f>SUM(G22,G23,G24,G27,G28,G31)</f>
        <v>4407921.2300000004</v>
      </c>
    </row>
    <row r="22" spans="1:7">
      <c r="A22" s="60" t="s">
        <v>441</v>
      </c>
      <c r="B22" s="140">
        <v>4407921.2300000004</v>
      </c>
      <c r="C22" s="140">
        <v>0</v>
      </c>
      <c r="D22" s="141">
        <f t="shared" ref="D22" si="5">B22+C22</f>
        <v>4407921.2300000004</v>
      </c>
      <c r="E22" s="140">
        <v>0</v>
      </c>
      <c r="F22" s="140">
        <v>0</v>
      </c>
      <c r="G22" s="141">
        <f t="shared" ref="G22" si="6">D22-E22</f>
        <v>4407921.2300000004</v>
      </c>
    </row>
    <row r="23" spans="1:7">
      <c r="A23" s="60" t="s">
        <v>442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 t="shared" ref="G23:G31" si="7">D23-E23</f>
        <v>0</v>
      </c>
    </row>
    <row r="24" spans="1:7">
      <c r="A24" s="60" t="s">
        <v>443</v>
      </c>
      <c r="B24" s="79">
        <f t="shared" ref="B24:G24" si="8">B25+B26</f>
        <v>0</v>
      </c>
      <c r="C24" s="79">
        <f t="shared" si="8"/>
        <v>0</v>
      </c>
      <c r="D24" s="79">
        <f t="shared" si="8"/>
        <v>0</v>
      </c>
      <c r="E24" s="79">
        <f t="shared" si="8"/>
        <v>0</v>
      </c>
      <c r="F24" s="79">
        <f t="shared" si="8"/>
        <v>0</v>
      </c>
      <c r="G24" s="78">
        <f t="shared" si="8"/>
        <v>0</v>
      </c>
    </row>
    <row r="25" spans="1:7">
      <c r="A25" s="80" t="s">
        <v>444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 t="shared" si="7"/>
        <v>0</v>
      </c>
    </row>
    <row r="26" spans="1:7">
      <c r="A26" s="80" t="s">
        <v>445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 t="shared" si="7"/>
        <v>0</v>
      </c>
    </row>
    <row r="27" spans="1:7">
      <c r="A27" s="60" t="s">
        <v>446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 t="shared" si="7"/>
        <v>0</v>
      </c>
    </row>
    <row r="28" spans="1:7" ht="30">
      <c r="A28" s="61" t="s">
        <v>447</v>
      </c>
      <c r="B28" s="79">
        <f t="shared" ref="B28:G28" si="9">B29+B30</f>
        <v>0</v>
      </c>
      <c r="C28" s="79">
        <f t="shared" si="9"/>
        <v>0</v>
      </c>
      <c r="D28" s="79">
        <f t="shared" si="9"/>
        <v>0</v>
      </c>
      <c r="E28" s="79">
        <f t="shared" si="9"/>
        <v>0</v>
      </c>
      <c r="F28" s="79">
        <f t="shared" si="9"/>
        <v>0</v>
      </c>
      <c r="G28" s="78">
        <f t="shared" si="9"/>
        <v>0</v>
      </c>
    </row>
    <row r="29" spans="1:7">
      <c r="A29" s="80" t="s">
        <v>448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 t="shared" si="7"/>
        <v>0</v>
      </c>
    </row>
    <row r="30" spans="1:7">
      <c r="A30" s="80" t="s">
        <v>449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 t="shared" si="7"/>
        <v>0</v>
      </c>
    </row>
    <row r="31" spans="1:7">
      <c r="A31" s="60" t="s">
        <v>450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 t="shared" si="7"/>
        <v>0</v>
      </c>
    </row>
    <row r="32" spans="1:7">
      <c r="A32" s="47"/>
      <c r="B32" s="81"/>
      <c r="C32" s="81"/>
      <c r="D32" s="81"/>
      <c r="E32" s="81"/>
      <c r="F32" s="81"/>
      <c r="G32" s="81"/>
    </row>
    <row r="33" spans="1:7" ht="14.45" customHeight="1">
      <c r="A33" s="3" t="s">
        <v>452</v>
      </c>
      <c r="B33" s="37">
        <f>B21+B9</f>
        <v>10119567.460000001</v>
      </c>
      <c r="C33" s="37">
        <f t="shared" ref="C33:G33" si="10">C21+C9</f>
        <v>0</v>
      </c>
      <c r="D33" s="37">
        <f t="shared" si="10"/>
        <v>10119567.460000001</v>
      </c>
      <c r="E33" s="37">
        <f t="shared" si="10"/>
        <v>0</v>
      </c>
      <c r="F33" s="37">
        <f t="shared" si="10"/>
        <v>0</v>
      </c>
      <c r="G33" s="37">
        <f t="shared" si="10"/>
        <v>10119567.460000001</v>
      </c>
    </row>
    <row r="34" spans="1:7" ht="14.45" customHeight="1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G9 B34:G34 B12:F21 B11:G11 B23:F33" unlockedFormula="1"/>
    <ignoredError sqref="G12:G21 G23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1897B-45E5-4B9D-B259-0448D76C0120}">
  <sheetPr>
    <outlinePr summaryBelow="0"/>
    <pageSetUpPr fitToPage="1"/>
  </sheetPr>
  <dimension ref="A2:K72"/>
  <sheetViews>
    <sheetView showGridLines="0" tabSelected="1" zoomScale="115" zoomScaleNormal="115" workbookViewId="0">
      <pane xSplit="1" ySplit="6" topLeftCell="B12" activePane="bottomRight" state="frozen"/>
      <selection activeCell="B3" sqref="B3:K3"/>
      <selection pane="topRight" activeCell="B3" sqref="B3:K3"/>
      <selection pane="bottomLeft" activeCell="B3" sqref="B3:K3"/>
      <selection pane="bottomRight" activeCell="K16" sqref="K16"/>
    </sheetView>
  </sheetViews>
  <sheetFormatPr baseColWidth="10" defaultColWidth="12" defaultRowHeight="11.25"/>
  <cols>
    <col min="1" max="1" width="1.85546875" style="182" customWidth="1"/>
    <col min="2" max="2" width="1" style="182" customWidth="1"/>
    <col min="3" max="3" width="48" style="182" customWidth="1"/>
    <col min="4" max="4" width="4.28515625" style="193" customWidth="1"/>
    <col min="5" max="5" width="19.28515625" style="182" customWidth="1"/>
    <col min="6" max="6" width="2.7109375" style="182" customWidth="1"/>
    <col min="7" max="7" width="18.7109375" style="194" customWidth="1"/>
    <col min="8" max="8" width="24.7109375" style="182" customWidth="1"/>
    <col min="9" max="9" width="18.7109375" style="182" bestFit="1" customWidth="1"/>
    <col min="10" max="10" width="22.42578125" style="182" bestFit="1" customWidth="1"/>
    <col min="11" max="11" width="50" style="182" customWidth="1"/>
    <col min="12" max="16384" width="12" style="182"/>
  </cols>
  <sheetData>
    <row r="2" spans="1:11" ht="21">
      <c r="B2" s="195" t="s">
        <v>655</v>
      </c>
      <c r="C2" s="196"/>
      <c r="D2" s="196"/>
      <c r="E2" s="196"/>
      <c r="F2" s="196"/>
      <c r="G2" s="196"/>
      <c r="H2" s="196"/>
      <c r="I2" s="196"/>
      <c r="J2" s="196"/>
      <c r="K2" s="197"/>
    </row>
    <row r="3" spans="1:11" ht="48.75" customHeight="1">
      <c r="B3" s="179" t="s">
        <v>654</v>
      </c>
      <c r="C3" s="180"/>
      <c r="D3" s="180"/>
      <c r="E3" s="180"/>
      <c r="F3" s="180"/>
      <c r="G3" s="180"/>
      <c r="H3" s="180"/>
      <c r="I3" s="180"/>
      <c r="J3" s="180"/>
      <c r="K3" s="181"/>
    </row>
    <row r="4" spans="1:11" ht="24" customHeight="1">
      <c r="B4" s="183"/>
      <c r="C4" s="184"/>
      <c r="D4" s="198" t="s">
        <v>656</v>
      </c>
      <c r="E4" s="199"/>
      <c r="F4" s="199"/>
      <c r="G4" s="200"/>
      <c r="H4" s="179" t="s">
        <v>566</v>
      </c>
      <c r="I4" s="181"/>
      <c r="J4" s="185"/>
      <c r="K4" s="186"/>
    </row>
    <row r="5" spans="1:11" ht="24" customHeight="1">
      <c r="B5" s="201"/>
      <c r="C5" s="202"/>
      <c r="D5" s="203"/>
      <c r="E5" s="204" t="s">
        <v>657</v>
      </c>
      <c r="F5" s="204"/>
      <c r="G5" s="205" t="s">
        <v>658</v>
      </c>
      <c r="H5" s="206"/>
      <c r="I5" s="205"/>
      <c r="J5" s="207" t="s">
        <v>570</v>
      </c>
      <c r="K5" s="207" t="s">
        <v>571</v>
      </c>
    </row>
    <row r="6" spans="1:11" ht="42" customHeight="1">
      <c r="B6" s="187"/>
      <c r="C6" s="208" t="s">
        <v>659</v>
      </c>
      <c r="D6" s="209" t="s">
        <v>660</v>
      </c>
      <c r="E6" s="210"/>
      <c r="F6" s="209" t="s">
        <v>567</v>
      </c>
      <c r="G6" s="210"/>
      <c r="H6" s="188" t="s">
        <v>568</v>
      </c>
      <c r="I6" s="188" t="s">
        <v>569</v>
      </c>
      <c r="J6" s="211"/>
      <c r="K6" s="211"/>
    </row>
    <row r="7" spans="1:11" ht="15" customHeight="1">
      <c r="A7" s="212"/>
      <c r="B7" s="189"/>
      <c r="C7" s="190" t="s">
        <v>572</v>
      </c>
      <c r="D7" s="190"/>
      <c r="E7" s="190"/>
      <c r="F7" s="190"/>
      <c r="G7" s="190"/>
      <c r="H7" s="190"/>
      <c r="I7" s="190"/>
      <c r="J7" s="190"/>
      <c r="K7" s="191"/>
    </row>
    <row r="8" spans="1:11" ht="15" customHeight="1">
      <c r="A8" s="212"/>
      <c r="B8" s="213"/>
      <c r="C8" s="214" t="s">
        <v>573</v>
      </c>
      <c r="D8" s="214"/>
      <c r="E8" s="214"/>
      <c r="F8" s="214"/>
      <c r="G8" s="214"/>
      <c r="H8" s="214"/>
      <c r="I8" s="214"/>
      <c r="J8" s="214"/>
      <c r="K8" s="215"/>
    </row>
    <row r="9" spans="1:11" ht="15" customHeight="1">
      <c r="A9" s="212"/>
      <c r="B9" s="216"/>
      <c r="C9" s="217" t="s">
        <v>574</v>
      </c>
      <c r="D9" s="217"/>
      <c r="E9" s="217"/>
      <c r="F9" s="217"/>
      <c r="G9" s="217"/>
      <c r="H9" s="217"/>
      <c r="I9" s="217"/>
      <c r="J9" s="217"/>
      <c r="K9" s="218"/>
    </row>
    <row r="10" spans="1:11" ht="34.5" customHeight="1">
      <c r="A10" s="212"/>
      <c r="B10" s="219">
        <v>900001</v>
      </c>
      <c r="C10" s="220" t="s">
        <v>575</v>
      </c>
      <c r="D10" s="221"/>
      <c r="E10" s="222" t="s">
        <v>576</v>
      </c>
      <c r="F10" s="223"/>
      <c r="G10" s="224"/>
      <c r="H10" s="225"/>
      <c r="I10" s="226" t="s">
        <v>577</v>
      </c>
      <c r="J10" s="227" t="s">
        <v>578</v>
      </c>
      <c r="K10" s="228"/>
    </row>
    <row r="11" spans="1:11" ht="34.5" customHeight="1">
      <c r="A11" s="212"/>
      <c r="B11" s="219">
        <v>900002</v>
      </c>
      <c r="C11" s="220" t="s">
        <v>610</v>
      </c>
      <c r="D11" s="221"/>
      <c r="E11" s="222" t="s">
        <v>579</v>
      </c>
      <c r="F11" s="223"/>
      <c r="G11" s="224"/>
      <c r="H11" s="225">
        <v>13735918.050000001</v>
      </c>
      <c r="I11" s="226" t="s">
        <v>577</v>
      </c>
      <c r="J11" s="227" t="s">
        <v>578</v>
      </c>
      <c r="K11" s="228"/>
    </row>
    <row r="12" spans="1:11" ht="34.5" customHeight="1">
      <c r="A12" s="212"/>
      <c r="B12" s="219">
        <v>900003</v>
      </c>
      <c r="C12" s="220" t="s">
        <v>661</v>
      </c>
      <c r="D12" s="221"/>
      <c r="E12" s="222" t="s">
        <v>580</v>
      </c>
      <c r="F12" s="223"/>
      <c r="G12" s="224"/>
      <c r="H12" s="225">
        <v>24205872.800000001</v>
      </c>
      <c r="I12" s="226" t="s">
        <v>577</v>
      </c>
      <c r="J12" s="227" t="s">
        <v>578</v>
      </c>
      <c r="K12" s="228"/>
    </row>
    <row r="13" spans="1:11" ht="15" customHeight="1">
      <c r="A13" s="212"/>
      <c r="B13" s="216"/>
      <c r="C13" s="217" t="s">
        <v>581</v>
      </c>
      <c r="D13" s="217"/>
      <c r="E13" s="217"/>
      <c r="F13" s="217"/>
      <c r="G13" s="217"/>
      <c r="H13" s="217"/>
      <c r="I13" s="217"/>
      <c r="J13" s="217"/>
      <c r="K13" s="218"/>
    </row>
    <row r="14" spans="1:11" ht="33.75" customHeight="1">
      <c r="A14" s="212"/>
      <c r="B14" s="219">
        <v>900004</v>
      </c>
      <c r="C14" s="220" t="s">
        <v>575</v>
      </c>
      <c r="D14" s="221"/>
      <c r="E14" s="222" t="s">
        <v>576</v>
      </c>
      <c r="F14" s="223"/>
      <c r="G14" s="224"/>
      <c r="H14" s="225"/>
      <c r="I14" s="226" t="s">
        <v>577</v>
      </c>
      <c r="J14" s="226" t="s">
        <v>578</v>
      </c>
      <c r="K14" s="228"/>
    </row>
    <row r="15" spans="1:11" ht="33.75" customHeight="1">
      <c r="A15" s="212"/>
      <c r="B15" s="219">
        <v>900005</v>
      </c>
      <c r="C15" s="220" t="s">
        <v>610</v>
      </c>
      <c r="D15" s="221"/>
      <c r="E15" s="222" t="s">
        <v>579</v>
      </c>
      <c r="F15" s="223"/>
      <c r="G15" s="224"/>
      <c r="H15" s="225">
        <v>13735918.050000001</v>
      </c>
      <c r="I15" s="226" t="s">
        <v>577</v>
      </c>
      <c r="J15" s="226" t="s">
        <v>578</v>
      </c>
      <c r="K15" s="228"/>
    </row>
    <row r="16" spans="1:11" ht="33.75" customHeight="1">
      <c r="A16" s="212"/>
      <c r="B16" s="219">
        <v>900006</v>
      </c>
      <c r="C16" s="220" t="s">
        <v>661</v>
      </c>
      <c r="D16" s="221"/>
      <c r="E16" s="222" t="s">
        <v>580</v>
      </c>
      <c r="F16" s="223"/>
      <c r="G16" s="224"/>
      <c r="H16" s="225">
        <v>22266479.07</v>
      </c>
      <c r="I16" s="221" t="s">
        <v>582</v>
      </c>
      <c r="J16" s="226" t="s">
        <v>578</v>
      </c>
      <c r="K16" s="228"/>
    </row>
    <row r="17" spans="1:11" ht="15" customHeight="1">
      <c r="A17" s="212"/>
      <c r="B17" s="216"/>
      <c r="C17" s="217" t="s">
        <v>583</v>
      </c>
      <c r="D17" s="217"/>
      <c r="E17" s="217"/>
      <c r="F17" s="217"/>
      <c r="G17" s="217"/>
      <c r="H17" s="217"/>
      <c r="I17" s="217"/>
      <c r="J17" s="217"/>
      <c r="K17" s="218"/>
    </row>
    <row r="18" spans="1:11" ht="30.75" customHeight="1">
      <c r="A18" s="212"/>
      <c r="B18" s="219">
        <v>900007</v>
      </c>
      <c r="C18" s="220" t="s">
        <v>575</v>
      </c>
      <c r="D18" s="221"/>
      <c r="E18" s="222" t="s">
        <v>584</v>
      </c>
      <c r="F18" s="223"/>
      <c r="G18" s="224"/>
      <c r="H18" s="225">
        <v>0</v>
      </c>
      <c r="I18" s="221" t="s">
        <v>577</v>
      </c>
      <c r="J18" s="226" t="s">
        <v>585</v>
      </c>
      <c r="K18" s="228" t="s">
        <v>662</v>
      </c>
    </row>
    <row r="19" spans="1:11" ht="30.75" customHeight="1">
      <c r="A19" s="212"/>
      <c r="B19" s="219">
        <v>900008</v>
      </c>
      <c r="C19" s="220" t="s">
        <v>610</v>
      </c>
      <c r="D19" s="221"/>
      <c r="E19" s="222" t="s">
        <v>586</v>
      </c>
      <c r="F19" s="223"/>
      <c r="G19" s="224"/>
      <c r="H19" s="225">
        <v>0</v>
      </c>
      <c r="I19" s="221" t="s">
        <v>577</v>
      </c>
      <c r="J19" s="226" t="s">
        <v>585</v>
      </c>
      <c r="K19" s="228" t="s">
        <v>662</v>
      </c>
    </row>
    <row r="20" spans="1:11" ht="30.75" customHeight="1">
      <c r="A20" s="212"/>
      <c r="B20" s="219">
        <v>900009</v>
      </c>
      <c r="C20" s="220" t="s">
        <v>661</v>
      </c>
      <c r="D20" s="221"/>
      <c r="E20" s="222" t="s">
        <v>580</v>
      </c>
      <c r="F20" s="223"/>
      <c r="G20" s="224"/>
      <c r="H20" s="229">
        <v>0</v>
      </c>
      <c r="I20" s="221" t="s">
        <v>577</v>
      </c>
      <c r="J20" s="226" t="s">
        <v>585</v>
      </c>
      <c r="K20" s="230" t="s">
        <v>662</v>
      </c>
    </row>
    <row r="21" spans="1:11" ht="15" customHeight="1">
      <c r="A21" s="212"/>
      <c r="B21" s="216"/>
      <c r="C21" s="217" t="s">
        <v>587</v>
      </c>
      <c r="D21" s="217"/>
      <c r="E21" s="217"/>
      <c r="F21" s="217"/>
      <c r="G21" s="217"/>
      <c r="H21" s="217"/>
      <c r="I21" s="217"/>
      <c r="J21" s="217"/>
      <c r="K21" s="218"/>
    </row>
    <row r="22" spans="1:11" ht="15" customHeight="1">
      <c r="A22" s="212"/>
      <c r="B22" s="231"/>
      <c r="C22" s="232" t="s">
        <v>588</v>
      </c>
      <c r="D22" s="232"/>
      <c r="E22" s="232"/>
      <c r="F22" s="232"/>
      <c r="G22" s="232"/>
      <c r="H22" s="232"/>
      <c r="I22" s="232"/>
      <c r="J22" s="232"/>
      <c r="K22" s="233"/>
    </row>
    <row r="23" spans="1:11" ht="20.100000000000001" customHeight="1">
      <c r="A23" s="212"/>
      <c r="B23" s="219">
        <v>9000010</v>
      </c>
      <c r="C23" s="220" t="s">
        <v>589</v>
      </c>
      <c r="D23" s="221"/>
      <c r="E23" s="222" t="s">
        <v>590</v>
      </c>
      <c r="F23" s="223"/>
      <c r="G23" s="224"/>
      <c r="H23" s="225">
        <v>0</v>
      </c>
      <c r="I23" s="221" t="s">
        <v>577</v>
      </c>
      <c r="J23" s="226" t="s">
        <v>591</v>
      </c>
      <c r="K23" s="230" t="s">
        <v>662</v>
      </c>
    </row>
    <row r="24" spans="1:11" ht="20.100000000000001" customHeight="1">
      <c r="A24" s="212"/>
      <c r="B24" s="219">
        <v>9000011</v>
      </c>
      <c r="C24" s="220" t="s">
        <v>592</v>
      </c>
      <c r="D24" s="221"/>
      <c r="E24" s="222" t="s">
        <v>593</v>
      </c>
      <c r="F24" s="223"/>
      <c r="G24" s="224"/>
      <c r="H24" s="225">
        <v>0</v>
      </c>
      <c r="I24" s="221" t="s">
        <v>577</v>
      </c>
      <c r="J24" s="226" t="s">
        <v>591</v>
      </c>
      <c r="K24" s="230" t="s">
        <v>662</v>
      </c>
    </row>
    <row r="25" spans="1:11" ht="34.5" customHeight="1">
      <c r="A25" s="212"/>
      <c r="B25" s="219">
        <v>9000012</v>
      </c>
      <c r="C25" s="234" t="s">
        <v>594</v>
      </c>
      <c r="D25" s="235"/>
      <c r="E25" s="222" t="s">
        <v>595</v>
      </c>
      <c r="F25" s="236"/>
      <c r="G25" s="224"/>
      <c r="H25" s="237">
        <v>0</v>
      </c>
      <c r="I25" s="221" t="s">
        <v>577</v>
      </c>
      <c r="J25" s="226" t="s">
        <v>591</v>
      </c>
      <c r="K25" s="237" t="s">
        <v>662</v>
      </c>
    </row>
    <row r="26" spans="1:11" ht="20.100000000000001" customHeight="1">
      <c r="A26" s="212"/>
      <c r="B26" s="219">
        <v>9000013</v>
      </c>
      <c r="C26" s="220" t="s">
        <v>596</v>
      </c>
      <c r="D26" s="235"/>
      <c r="E26" s="222" t="s">
        <v>597</v>
      </c>
      <c r="F26" s="236"/>
      <c r="G26" s="224"/>
      <c r="H26" s="225">
        <v>0</v>
      </c>
      <c r="I26" s="221" t="s">
        <v>577</v>
      </c>
      <c r="J26" s="226" t="s">
        <v>591</v>
      </c>
      <c r="K26" s="230" t="s">
        <v>662</v>
      </c>
    </row>
    <row r="27" spans="1:11" ht="35.1" customHeight="1">
      <c r="A27" s="212"/>
      <c r="B27" s="219">
        <v>9000014</v>
      </c>
      <c r="C27" s="234" t="s">
        <v>598</v>
      </c>
      <c r="D27" s="235"/>
      <c r="E27" s="222" t="s">
        <v>595</v>
      </c>
      <c r="F27" s="236"/>
      <c r="G27" s="224"/>
      <c r="H27" s="237">
        <v>0</v>
      </c>
      <c r="I27" s="221" t="s">
        <v>577</v>
      </c>
      <c r="J27" s="226" t="s">
        <v>591</v>
      </c>
      <c r="K27" s="237" t="s">
        <v>662</v>
      </c>
    </row>
    <row r="28" spans="1:11" ht="15" customHeight="1">
      <c r="A28" s="212"/>
      <c r="B28" s="216"/>
      <c r="C28" s="217" t="s">
        <v>599</v>
      </c>
      <c r="D28" s="217"/>
      <c r="E28" s="217"/>
      <c r="F28" s="217"/>
      <c r="G28" s="217"/>
      <c r="H28" s="217"/>
      <c r="I28" s="217"/>
      <c r="J28" s="217"/>
      <c r="K28" s="218"/>
    </row>
    <row r="29" spans="1:11" ht="20.100000000000001" customHeight="1">
      <c r="A29" s="212"/>
      <c r="B29" s="219">
        <v>9000015</v>
      </c>
      <c r="C29" s="220" t="s">
        <v>600</v>
      </c>
      <c r="D29" s="221"/>
      <c r="E29" s="222" t="s">
        <v>601</v>
      </c>
      <c r="F29" s="223"/>
      <c r="G29" s="224"/>
      <c r="H29" s="225">
        <v>10119567.460000001</v>
      </c>
      <c r="I29" s="221" t="s">
        <v>577</v>
      </c>
      <c r="J29" s="227" t="s">
        <v>602</v>
      </c>
      <c r="K29" s="230"/>
    </row>
    <row r="30" spans="1:11" ht="20.100000000000001" customHeight="1">
      <c r="A30" s="212"/>
      <c r="B30" s="219">
        <v>9000016</v>
      </c>
      <c r="C30" s="220" t="s">
        <v>663</v>
      </c>
      <c r="D30" s="221"/>
      <c r="E30" s="222" t="s">
        <v>601</v>
      </c>
      <c r="F30" s="223"/>
      <c r="G30" s="224"/>
      <c r="H30" s="225">
        <v>10119567.460000001</v>
      </c>
      <c r="I30" s="221" t="s">
        <v>577</v>
      </c>
      <c r="J30" s="227" t="s">
        <v>603</v>
      </c>
      <c r="K30" s="230"/>
    </row>
    <row r="31" spans="1:11" ht="15" customHeight="1">
      <c r="A31" s="212"/>
      <c r="B31" s="216"/>
      <c r="C31" s="217" t="s">
        <v>604</v>
      </c>
      <c r="D31" s="217"/>
      <c r="E31" s="217"/>
      <c r="F31" s="217"/>
      <c r="G31" s="217"/>
      <c r="H31" s="217"/>
      <c r="I31" s="217"/>
      <c r="J31" s="217"/>
      <c r="K31" s="218"/>
    </row>
    <row r="32" spans="1:11" ht="32.25" customHeight="1">
      <c r="A32" s="212"/>
      <c r="B32" s="219">
        <v>9000017</v>
      </c>
      <c r="C32" s="220" t="s">
        <v>600</v>
      </c>
      <c r="D32" s="221"/>
      <c r="E32" s="222" t="s">
        <v>605</v>
      </c>
      <c r="F32" s="223"/>
      <c r="G32" s="224"/>
      <c r="H32" s="238">
        <v>0</v>
      </c>
      <c r="I32" s="221" t="s">
        <v>577</v>
      </c>
      <c r="J32" s="226" t="s">
        <v>606</v>
      </c>
      <c r="K32" s="230" t="s">
        <v>662</v>
      </c>
    </row>
    <row r="33" spans="1:11" ht="20.100000000000001" customHeight="1">
      <c r="A33" s="212"/>
      <c r="B33" s="219"/>
      <c r="C33" s="239"/>
      <c r="D33" s="240"/>
      <c r="E33" s="241"/>
      <c r="F33" s="242"/>
      <c r="G33" s="243"/>
      <c r="H33" s="244"/>
      <c r="I33" s="240"/>
      <c r="J33" s="245"/>
      <c r="K33" s="246"/>
    </row>
    <row r="34" spans="1:11" ht="15" customHeight="1">
      <c r="A34" s="212"/>
      <c r="B34" s="216"/>
      <c r="C34" s="217" t="s">
        <v>607</v>
      </c>
      <c r="D34" s="217"/>
      <c r="E34" s="217"/>
      <c r="F34" s="217"/>
      <c r="G34" s="217"/>
      <c r="H34" s="217"/>
      <c r="I34" s="217"/>
      <c r="J34" s="217"/>
      <c r="K34" s="218"/>
    </row>
    <row r="35" spans="1:11" ht="33.75" customHeight="1">
      <c r="A35" s="212"/>
      <c r="B35" s="219">
        <v>9000018</v>
      </c>
      <c r="C35" s="220" t="s">
        <v>575</v>
      </c>
      <c r="D35" s="221"/>
      <c r="E35" s="222" t="s">
        <v>608</v>
      </c>
      <c r="F35" s="223"/>
      <c r="G35" s="224"/>
      <c r="H35" s="225">
        <v>0</v>
      </c>
      <c r="I35" s="221" t="s">
        <v>577</v>
      </c>
      <c r="J35" s="226" t="s">
        <v>609</v>
      </c>
      <c r="K35" s="230"/>
    </row>
    <row r="36" spans="1:11" ht="20.100000000000001" customHeight="1">
      <c r="A36" s="212"/>
      <c r="B36" s="219">
        <v>9000019</v>
      </c>
      <c r="C36" s="220" t="s">
        <v>664</v>
      </c>
      <c r="D36" s="221"/>
      <c r="E36" s="222" t="s">
        <v>590</v>
      </c>
      <c r="F36" s="223"/>
      <c r="G36" s="224"/>
      <c r="H36" s="225">
        <v>0</v>
      </c>
      <c r="I36" s="221" t="s">
        <v>577</v>
      </c>
      <c r="J36" s="226" t="s">
        <v>609</v>
      </c>
      <c r="K36" s="230"/>
    </row>
    <row r="37" spans="1:11" ht="24.75" customHeight="1">
      <c r="A37" s="212"/>
      <c r="B37" s="219">
        <v>9000020</v>
      </c>
      <c r="C37" s="220" t="s">
        <v>661</v>
      </c>
      <c r="D37" s="221"/>
      <c r="E37" s="222" t="s">
        <v>593</v>
      </c>
      <c r="F37" s="223"/>
      <c r="G37" s="224"/>
      <c r="H37" s="225">
        <v>0</v>
      </c>
      <c r="I37" s="221" t="s">
        <v>577</v>
      </c>
      <c r="J37" s="226" t="s">
        <v>609</v>
      </c>
      <c r="K37" s="230"/>
    </row>
    <row r="38" spans="1:11" ht="15" customHeight="1">
      <c r="A38" s="212"/>
      <c r="B38" s="213"/>
      <c r="C38" s="214" t="s">
        <v>611</v>
      </c>
      <c r="D38" s="214"/>
      <c r="E38" s="214"/>
      <c r="F38" s="214"/>
      <c r="G38" s="214"/>
      <c r="H38" s="214"/>
      <c r="I38" s="214"/>
      <c r="J38" s="214"/>
      <c r="K38" s="215"/>
    </row>
    <row r="39" spans="1:11" ht="15" customHeight="1">
      <c r="A39" s="212"/>
      <c r="B39" s="216"/>
      <c r="C39" s="217" t="s">
        <v>612</v>
      </c>
      <c r="D39" s="217"/>
      <c r="E39" s="217"/>
      <c r="F39" s="217"/>
      <c r="G39" s="217"/>
      <c r="H39" s="217"/>
      <c r="I39" s="217"/>
      <c r="J39" s="217"/>
      <c r="K39" s="218"/>
    </row>
    <row r="40" spans="1:11" ht="50.25" customHeight="1">
      <c r="A40" s="212"/>
      <c r="B40" s="219">
        <v>9000021</v>
      </c>
      <c r="C40" s="234" t="s">
        <v>613</v>
      </c>
      <c r="D40" s="221"/>
      <c r="E40" s="222" t="s">
        <v>576</v>
      </c>
      <c r="F40" s="223"/>
      <c r="G40" s="224"/>
      <c r="H40" s="247"/>
      <c r="I40" s="235"/>
      <c r="J40" s="226" t="s">
        <v>614</v>
      </c>
      <c r="K40" s="228"/>
    </row>
    <row r="41" spans="1:11" ht="50.25" customHeight="1">
      <c r="A41" s="212"/>
      <c r="B41" s="219">
        <v>9000022</v>
      </c>
      <c r="C41" s="220" t="s">
        <v>615</v>
      </c>
      <c r="D41" s="221"/>
      <c r="E41" s="222" t="s">
        <v>616</v>
      </c>
      <c r="F41" s="223"/>
      <c r="G41" s="224"/>
      <c r="H41" s="247"/>
      <c r="I41" s="235"/>
      <c r="J41" s="226" t="s">
        <v>614</v>
      </c>
      <c r="K41" s="228"/>
    </row>
    <row r="42" spans="1:11" ht="50.25" customHeight="1">
      <c r="A42" s="212"/>
      <c r="B42" s="219">
        <v>9000023</v>
      </c>
      <c r="C42" s="234" t="s">
        <v>617</v>
      </c>
      <c r="D42" s="221"/>
      <c r="E42" s="222" t="s">
        <v>576</v>
      </c>
      <c r="F42" s="223"/>
      <c r="G42" s="224"/>
      <c r="H42" s="247"/>
      <c r="I42" s="235"/>
      <c r="J42" s="226" t="s">
        <v>614</v>
      </c>
      <c r="K42" s="228"/>
    </row>
    <row r="43" spans="1:11" ht="50.25" customHeight="1">
      <c r="A43" s="212"/>
      <c r="B43" s="219">
        <v>9000024</v>
      </c>
      <c r="C43" s="234" t="s">
        <v>618</v>
      </c>
      <c r="D43" s="221"/>
      <c r="E43" s="222" t="s">
        <v>619</v>
      </c>
      <c r="F43" s="223"/>
      <c r="G43" s="224"/>
      <c r="H43" s="247"/>
      <c r="I43" s="235"/>
      <c r="J43" s="226" t="s">
        <v>614</v>
      </c>
      <c r="K43" s="228"/>
    </row>
    <row r="44" spans="1:11" ht="36" customHeight="1">
      <c r="A44" s="212"/>
      <c r="B44" s="219">
        <v>9000025</v>
      </c>
      <c r="C44" s="220" t="s">
        <v>620</v>
      </c>
      <c r="D44" s="221"/>
      <c r="E44" s="222" t="s">
        <v>621</v>
      </c>
      <c r="F44" s="223"/>
      <c r="G44" s="224"/>
      <c r="H44" s="247"/>
      <c r="I44" s="235"/>
      <c r="J44" s="226" t="s">
        <v>614</v>
      </c>
      <c r="K44" s="228"/>
    </row>
    <row r="45" spans="1:11" ht="15" customHeight="1">
      <c r="A45" s="212"/>
      <c r="B45" s="216"/>
      <c r="C45" s="217"/>
      <c r="D45" s="217"/>
      <c r="E45" s="217"/>
      <c r="F45" s="217"/>
      <c r="G45" s="217"/>
      <c r="H45" s="217"/>
      <c r="I45" s="217"/>
      <c r="J45" s="217"/>
      <c r="K45" s="218"/>
    </row>
    <row r="46" spans="1:11" ht="45" customHeight="1">
      <c r="A46" s="212"/>
      <c r="B46" s="219">
        <v>9000026</v>
      </c>
      <c r="C46" s="234" t="s">
        <v>622</v>
      </c>
      <c r="D46" s="221"/>
      <c r="E46" s="222" t="s">
        <v>623</v>
      </c>
      <c r="F46" s="223"/>
      <c r="G46" s="224"/>
      <c r="H46" s="247"/>
      <c r="I46" s="235"/>
      <c r="J46" s="226" t="s">
        <v>578</v>
      </c>
      <c r="K46" s="228"/>
    </row>
    <row r="47" spans="1:11" ht="45" customHeight="1">
      <c r="A47" s="212"/>
      <c r="B47" s="219">
        <v>9000027</v>
      </c>
      <c r="C47" s="234" t="s">
        <v>624</v>
      </c>
      <c r="D47" s="221"/>
      <c r="E47" s="222" t="s">
        <v>623</v>
      </c>
      <c r="F47" s="223"/>
      <c r="G47" s="224"/>
      <c r="H47" s="247"/>
      <c r="I47" s="235"/>
      <c r="J47" s="226" t="s">
        <v>578</v>
      </c>
      <c r="K47" s="228"/>
    </row>
    <row r="48" spans="1:11" ht="45" customHeight="1">
      <c r="A48" s="212"/>
      <c r="B48" s="219">
        <v>9000028</v>
      </c>
      <c r="C48" s="234" t="s">
        <v>625</v>
      </c>
      <c r="D48" s="221"/>
      <c r="E48" s="222" t="s">
        <v>623</v>
      </c>
      <c r="F48" s="223"/>
      <c r="G48" s="224"/>
      <c r="H48" s="247"/>
      <c r="I48" s="235"/>
      <c r="J48" s="226" t="s">
        <v>578</v>
      </c>
      <c r="K48" s="228"/>
    </row>
    <row r="49" spans="1:11" ht="40.5" customHeight="1">
      <c r="A49" s="212"/>
      <c r="B49" s="219">
        <v>9000029</v>
      </c>
      <c r="C49" s="234" t="s">
        <v>626</v>
      </c>
      <c r="D49" s="221"/>
      <c r="E49" s="222" t="s">
        <v>627</v>
      </c>
      <c r="F49" s="223"/>
      <c r="G49" s="224"/>
      <c r="H49" s="247"/>
      <c r="I49" s="235"/>
      <c r="J49" s="226" t="s">
        <v>578</v>
      </c>
      <c r="K49" s="230"/>
    </row>
    <row r="50" spans="1:11" ht="15" customHeight="1">
      <c r="A50" s="212"/>
      <c r="B50" s="216"/>
      <c r="C50" s="217" t="s">
        <v>628</v>
      </c>
      <c r="D50" s="217"/>
      <c r="E50" s="217"/>
      <c r="F50" s="217"/>
      <c r="G50" s="217"/>
      <c r="H50" s="217"/>
      <c r="I50" s="217"/>
      <c r="J50" s="217"/>
      <c r="K50" s="218"/>
    </row>
    <row r="51" spans="1:11" ht="28.5" customHeight="1">
      <c r="A51" s="212"/>
      <c r="B51" s="219">
        <v>9000030</v>
      </c>
      <c r="C51" s="220" t="s">
        <v>629</v>
      </c>
      <c r="D51" s="221"/>
      <c r="E51" s="222" t="s">
        <v>630</v>
      </c>
      <c r="F51" s="223"/>
      <c r="G51" s="224"/>
      <c r="H51" s="247"/>
      <c r="I51" s="235"/>
      <c r="J51" s="226" t="s">
        <v>602</v>
      </c>
      <c r="K51" s="230"/>
    </row>
    <row r="52" spans="1:11" ht="28.5" customHeight="1">
      <c r="A52" s="212"/>
      <c r="B52" s="219">
        <v>9000031</v>
      </c>
      <c r="C52" s="234" t="s">
        <v>631</v>
      </c>
      <c r="D52" s="221"/>
      <c r="E52" s="222" t="s">
        <v>630</v>
      </c>
      <c r="F52" s="223"/>
      <c r="G52" s="224"/>
      <c r="H52" s="247"/>
      <c r="I52" s="235"/>
      <c r="J52" s="226" t="s">
        <v>602</v>
      </c>
      <c r="K52" s="230"/>
    </row>
    <row r="53" spans="1:11" ht="15" customHeight="1">
      <c r="A53" s="212"/>
      <c r="B53" s="192"/>
      <c r="C53" s="190" t="s">
        <v>632</v>
      </c>
      <c r="D53" s="190"/>
      <c r="E53" s="190"/>
      <c r="F53" s="190"/>
      <c r="G53" s="190"/>
      <c r="H53" s="190"/>
      <c r="I53" s="190"/>
      <c r="J53" s="190"/>
      <c r="K53" s="191"/>
    </row>
    <row r="54" spans="1:11" ht="15" customHeight="1">
      <c r="A54" s="212"/>
      <c r="B54" s="213"/>
      <c r="C54" s="214" t="s">
        <v>573</v>
      </c>
      <c r="D54" s="214"/>
      <c r="E54" s="214"/>
      <c r="F54" s="214"/>
      <c r="G54" s="214"/>
      <c r="H54" s="214"/>
      <c r="I54" s="214"/>
      <c r="J54" s="214"/>
      <c r="K54" s="215"/>
    </row>
    <row r="55" spans="1:11" ht="15" customHeight="1">
      <c r="A55" s="212"/>
      <c r="B55" s="216"/>
      <c r="C55" s="217" t="s">
        <v>633</v>
      </c>
      <c r="D55" s="217"/>
      <c r="E55" s="217"/>
      <c r="F55" s="217"/>
      <c r="G55" s="217"/>
      <c r="H55" s="217"/>
      <c r="I55" s="217"/>
      <c r="J55" s="217"/>
      <c r="K55" s="218"/>
    </row>
    <row r="56" spans="1:11" ht="25.5" customHeight="1">
      <c r="A56" s="212"/>
      <c r="B56" s="219">
        <v>9000032</v>
      </c>
      <c r="C56" s="234" t="s">
        <v>634</v>
      </c>
      <c r="D56" s="221"/>
      <c r="E56" s="222" t="s">
        <v>635</v>
      </c>
      <c r="F56" s="223"/>
      <c r="G56" s="224"/>
      <c r="H56" s="225">
        <v>936378.71000000066</v>
      </c>
      <c r="I56" s="221" t="s">
        <v>577</v>
      </c>
      <c r="J56" s="227" t="s">
        <v>636</v>
      </c>
      <c r="K56" s="230" t="s">
        <v>665</v>
      </c>
    </row>
    <row r="57" spans="1:11" ht="25.5" customHeight="1">
      <c r="A57" s="212"/>
      <c r="B57" s="219">
        <v>9000033</v>
      </c>
      <c r="C57" s="234" t="s">
        <v>637</v>
      </c>
      <c r="D57" s="237"/>
      <c r="E57" s="222" t="s">
        <v>638</v>
      </c>
      <c r="F57" s="223"/>
      <c r="G57" s="224"/>
      <c r="H57" s="237">
        <v>0</v>
      </c>
      <c r="I57" s="221" t="s">
        <v>577</v>
      </c>
      <c r="J57" s="227" t="s">
        <v>636</v>
      </c>
      <c r="K57" s="230" t="s">
        <v>665</v>
      </c>
    </row>
    <row r="58" spans="1:11" ht="25.5" customHeight="1">
      <c r="A58" s="212"/>
      <c r="B58" s="219">
        <v>9000034</v>
      </c>
      <c r="C58" s="234" t="s">
        <v>639</v>
      </c>
      <c r="D58" s="237"/>
      <c r="E58" s="222" t="s">
        <v>638</v>
      </c>
      <c r="F58" s="223"/>
      <c r="G58" s="224"/>
      <c r="H58" s="237">
        <v>0</v>
      </c>
      <c r="I58" s="221" t="s">
        <v>577</v>
      </c>
      <c r="J58" s="227" t="s">
        <v>636</v>
      </c>
      <c r="K58" s="230" t="s">
        <v>665</v>
      </c>
    </row>
    <row r="59" spans="1:11" ht="25.5" customHeight="1">
      <c r="A59" s="212"/>
      <c r="B59" s="219">
        <v>9000035</v>
      </c>
      <c r="C59" s="234" t="s">
        <v>640</v>
      </c>
      <c r="D59" s="237"/>
      <c r="E59" s="222" t="s">
        <v>638</v>
      </c>
      <c r="F59" s="223"/>
      <c r="G59" s="224"/>
      <c r="H59" s="237">
        <v>0</v>
      </c>
      <c r="I59" s="221" t="s">
        <v>577</v>
      </c>
      <c r="J59" s="227" t="s">
        <v>636</v>
      </c>
      <c r="K59" s="230" t="s">
        <v>665</v>
      </c>
    </row>
    <row r="60" spans="1:11" ht="25.5" customHeight="1">
      <c r="A60" s="212"/>
      <c r="B60" s="219">
        <v>9000036</v>
      </c>
      <c r="C60" s="234" t="s">
        <v>641</v>
      </c>
      <c r="D60" s="237"/>
      <c r="E60" s="222"/>
      <c r="F60" s="223"/>
      <c r="G60" s="224"/>
      <c r="H60" s="237">
        <v>0</v>
      </c>
      <c r="I60" s="221" t="s">
        <v>577</v>
      </c>
      <c r="J60" s="227" t="s">
        <v>642</v>
      </c>
      <c r="K60" s="230" t="s">
        <v>665</v>
      </c>
    </row>
    <row r="61" spans="1:11" ht="33.75" customHeight="1">
      <c r="A61" s="212"/>
      <c r="B61" s="219"/>
      <c r="C61" s="234" t="s">
        <v>643</v>
      </c>
      <c r="D61" s="237"/>
      <c r="E61" s="222"/>
      <c r="F61" s="223"/>
      <c r="G61" s="224"/>
      <c r="H61" s="237">
        <v>0</v>
      </c>
      <c r="I61" s="221" t="s">
        <v>577</v>
      </c>
      <c r="J61" s="227" t="s">
        <v>636</v>
      </c>
      <c r="K61" s="230" t="s">
        <v>665</v>
      </c>
    </row>
    <row r="62" spans="1:11" ht="44.25" customHeight="1">
      <c r="A62" s="212"/>
      <c r="B62" s="219"/>
      <c r="C62" s="234" t="s">
        <v>666</v>
      </c>
      <c r="D62" s="237"/>
      <c r="E62" s="222"/>
      <c r="F62" s="223"/>
      <c r="G62" s="224"/>
      <c r="H62" s="237">
        <v>0</v>
      </c>
      <c r="I62" s="221" t="s">
        <v>577</v>
      </c>
      <c r="J62" s="227" t="s">
        <v>636</v>
      </c>
      <c r="K62" s="230" t="s">
        <v>665</v>
      </c>
    </row>
    <row r="63" spans="1:11" ht="15" customHeight="1">
      <c r="A63" s="212"/>
      <c r="B63" s="213"/>
      <c r="C63" s="214"/>
      <c r="D63" s="214"/>
      <c r="E63" s="214"/>
      <c r="F63" s="214"/>
      <c r="G63" s="214"/>
      <c r="H63" s="214"/>
      <c r="I63" s="214"/>
      <c r="J63" s="214"/>
      <c r="K63" s="215"/>
    </row>
    <row r="64" spans="1:11" ht="33" customHeight="1">
      <c r="A64" s="212"/>
      <c r="B64" s="219">
        <v>9000037</v>
      </c>
      <c r="C64" s="248" t="s">
        <v>644</v>
      </c>
      <c r="D64" s="249" t="s">
        <v>667</v>
      </c>
      <c r="E64" s="222" t="s">
        <v>645</v>
      </c>
      <c r="F64" s="223"/>
      <c r="G64" s="224"/>
      <c r="H64" s="247"/>
      <c r="I64" s="235"/>
      <c r="J64" s="226" t="s">
        <v>646</v>
      </c>
      <c r="K64" s="230"/>
    </row>
    <row r="65" spans="1:11" ht="33" customHeight="1">
      <c r="A65" s="212"/>
      <c r="B65" s="219">
        <v>9000038</v>
      </c>
      <c r="C65" s="248" t="s">
        <v>647</v>
      </c>
      <c r="D65" s="237" t="s">
        <v>668</v>
      </c>
      <c r="E65" s="222" t="s">
        <v>645</v>
      </c>
      <c r="F65" s="223"/>
      <c r="G65" s="224"/>
      <c r="H65" s="250"/>
      <c r="I65" s="235"/>
      <c r="J65" s="226" t="s">
        <v>646</v>
      </c>
      <c r="K65" s="237"/>
    </row>
    <row r="66" spans="1:11" ht="33" customHeight="1">
      <c r="A66" s="212"/>
      <c r="B66" s="219">
        <v>9000039</v>
      </c>
      <c r="C66" s="248" t="s">
        <v>648</v>
      </c>
      <c r="D66" s="237" t="s">
        <v>668</v>
      </c>
      <c r="E66" s="222" t="s">
        <v>645</v>
      </c>
      <c r="F66" s="223"/>
      <c r="G66" s="224"/>
      <c r="H66" s="250"/>
      <c r="I66" s="235"/>
      <c r="J66" s="226" t="s">
        <v>649</v>
      </c>
      <c r="K66" s="237"/>
    </row>
    <row r="67" spans="1:11" ht="15" customHeight="1">
      <c r="A67" s="212"/>
      <c r="B67" s="251"/>
      <c r="C67" s="190"/>
      <c r="D67" s="190"/>
      <c r="E67" s="190"/>
      <c r="F67" s="190"/>
      <c r="G67" s="190"/>
      <c r="H67" s="190"/>
      <c r="I67" s="190"/>
      <c r="J67" s="190"/>
      <c r="K67" s="191"/>
    </row>
    <row r="68" spans="1:11" ht="15" customHeight="1">
      <c r="A68" s="212"/>
      <c r="B68" s="213"/>
      <c r="C68" s="214" t="s">
        <v>573</v>
      </c>
      <c r="D68" s="214"/>
      <c r="E68" s="214"/>
      <c r="F68" s="214"/>
      <c r="G68" s="214"/>
      <c r="H68" s="214"/>
      <c r="I68" s="214"/>
      <c r="J68" s="214"/>
      <c r="K68" s="215"/>
    </row>
    <row r="69" spans="1:11" ht="15" customHeight="1">
      <c r="A69" s="212"/>
      <c r="B69" s="216"/>
      <c r="C69" s="217" t="s">
        <v>650</v>
      </c>
      <c r="D69" s="217"/>
      <c r="E69" s="217"/>
      <c r="F69" s="217"/>
      <c r="G69" s="217"/>
      <c r="H69" s="217"/>
      <c r="I69" s="217"/>
      <c r="J69" s="217"/>
      <c r="K69" s="218"/>
    </row>
    <row r="70" spans="1:11" ht="20.100000000000001" customHeight="1">
      <c r="A70" s="212"/>
      <c r="B70" s="219">
        <v>9000040</v>
      </c>
      <c r="C70" s="220" t="s">
        <v>651</v>
      </c>
      <c r="D70" s="221"/>
      <c r="E70" s="252"/>
      <c r="F70" s="223"/>
      <c r="G70" s="224"/>
      <c r="H70" s="225">
        <v>0</v>
      </c>
      <c r="I70" s="221" t="s">
        <v>577</v>
      </c>
      <c r="J70" s="226" t="s">
        <v>652</v>
      </c>
      <c r="K70" s="230" t="s">
        <v>669</v>
      </c>
    </row>
    <row r="71" spans="1:11" ht="20.100000000000001" customHeight="1">
      <c r="A71" s="212"/>
      <c r="B71" s="219">
        <v>9000041</v>
      </c>
      <c r="C71" s="220" t="s">
        <v>653</v>
      </c>
      <c r="D71" s="221"/>
      <c r="E71" s="252"/>
      <c r="F71" s="223"/>
      <c r="G71" s="224"/>
      <c r="H71" s="225">
        <v>0</v>
      </c>
      <c r="I71" s="221" t="s">
        <v>577</v>
      </c>
      <c r="J71" s="226" t="s">
        <v>652</v>
      </c>
      <c r="K71" s="230" t="s">
        <v>669</v>
      </c>
    </row>
    <row r="72" spans="1:11">
      <c r="B72" s="253"/>
      <c r="C72" s="253"/>
      <c r="D72" s="254"/>
      <c r="E72" s="253"/>
      <c r="F72" s="253"/>
      <c r="G72" s="255"/>
      <c r="H72" s="253"/>
      <c r="I72" s="253"/>
      <c r="J72" s="253"/>
      <c r="K72" s="253"/>
    </row>
  </sheetData>
  <sheetProtection autoFilter="0"/>
  <protectedRanges>
    <protectedRange sqref="E7:K7 E53:K53 E67:K67" name="Rango1_2"/>
  </protectedRanges>
  <mergeCells count="29">
    <mergeCell ref="C67:K67"/>
    <mergeCell ref="C68:K68"/>
    <mergeCell ref="C69:K69"/>
    <mergeCell ref="C45:K45"/>
    <mergeCell ref="C50:K50"/>
    <mergeCell ref="C53:K53"/>
    <mergeCell ref="C54:K54"/>
    <mergeCell ref="C55:K55"/>
    <mergeCell ref="C63:K63"/>
    <mergeCell ref="C22:K22"/>
    <mergeCell ref="C28:K28"/>
    <mergeCell ref="C31:K31"/>
    <mergeCell ref="C34:K34"/>
    <mergeCell ref="C38:K38"/>
    <mergeCell ref="C39:K39"/>
    <mergeCell ref="C7:K7"/>
    <mergeCell ref="C8:K8"/>
    <mergeCell ref="C9:K9"/>
    <mergeCell ref="C13:K13"/>
    <mergeCell ref="C17:K17"/>
    <mergeCell ref="C21:K21"/>
    <mergeCell ref="B2:K2"/>
    <mergeCell ref="B3:K3"/>
    <mergeCell ref="D4:G4"/>
    <mergeCell ref="H4:I4"/>
    <mergeCell ref="J5:J6"/>
    <mergeCell ref="K5:K6"/>
    <mergeCell ref="D6:E6"/>
    <mergeCell ref="F6:G6"/>
  </mergeCells>
  <pageMargins left="0.23622047244094491" right="0.23622047244094491" top="0.35433070866141736" bottom="0.35433070866141736" header="0.31496062992125984" footer="0.31496062992125984"/>
  <pageSetup paperSize="119" scale="51" fitToWidth="2" fitToHeight="2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>
      <c r="A1" s="168" t="s">
        <v>453</v>
      </c>
      <c r="B1" s="168"/>
      <c r="C1" s="168"/>
      <c r="D1" s="168"/>
      <c r="E1" s="168"/>
      <c r="F1" s="168"/>
      <c r="G1" s="168"/>
    </row>
    <row r="2" spans="1:7">
      <c r="A2" s="129" t="str">
        <f>'Formato 1'!A2</f>
        <v>UNIVERSIDAD TECNOLÓGICA LAJA BAJÍO</v>
      </c>
      <c r="B2" s="130"/>
      <c r="C2" s="130"/>
      <c r="D2" s="130"/>
      <c r="E2" s="130"/>
      <c r="F2" s="130"/>
      <c r="G2" s="131"/>
    </row>
    <row r="3" spans="1:7">
      <c r="A3" s="132" t="s">
        <v>454</v>
      </c>
      <c r="B3" s="133"/>
      <c r="C3" s="133"/>
      <c r="D3" s="133"/>
      <c r="E3" s="133"/>
      <c r="F3" s="133"/>
      <c r="G3" s="134"/>
    </row>
    <row r="4" spans="1:7">
      <c r="A4" s="132" t="s">
        <v>2</v>
      </c>
      <c r="B4" s="133"/>
      <c r="C4" s="133"/>
      <c r="D4" s="133"/>
      <c r="E4" s="133"/>
      <c r="F4" s="133"/>
      <c r="G4" s="134"/>
    </row>
    <row r="5" spans="1:7">
      <c r="A5" s="132" t="s">
        <v>455</v>
      </c>
      <c r="B5" s="133"/>
      <c r="C5" s="133"/>
      <c r="D5" s="133"/>
      <c r="E5" s="133"/>
      <c r="F5" s="133"/>
      <c r="G5" s="134"/>
    </row>
    <row r="6" spans="1:7">
      <c r="A6" s="166" t="s">
        <v>456</v>
      </c>
      <c r="B6" s="38">
        <v>2022</v>
      </c>
      <c r="C6" s="166">
        <f>+B6+1</f>
        <v>2023</v>
      </c>
      <c r="D6" s="166">
        <f>+C6+1</f>
        <v>2024</v>
      </c>
      <c r="E6" s="166">
        <f>+D6+1</f>
        <v>2025</v>
      </c>
      <c r="F6" s="166">
        <f>+E6+1</f>
        <v>2026</v>
      </c>
      <c r="G6" s="166">
        <f>+F6+1</f>
        <v>2027</v>
      </c>
    </row>
    <row r="7" spans="1:7" ht="83.25" customHeight="1">
      <c r="A7" s="167"/>
      <c r="B7" s="72" t="s">
        <v>457</v>
      </c>
      <c r="C7" s="167"/>
      <c r="D7" s="167"/>
      <c r="E7" s="167"/>
      <c r="F7" s="167"/>
      <c r="G7" s="167"/>
    </row>
    <row r="8" spans="1:7" ht="30">
      <c r="A8" s="73" t="s">
        <v>458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>
      <c r="A9" s="65" t="s">
        <v>240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>
      <c r="A10" s="65" t="s">
        <v>241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>
      <c r="A11" s="65" t="s">
        <v>242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>
      <c r="A12" s="65" t="s">
        <v>459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>
      <c r="A13" s="65" t="s">
        <v>244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>
      <c r="A14" s="65" t="s">
        <v>245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>
      <c r="A15" s="66" t="s">
        <v>460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>
      <c r="A16" s="66" t="s">
        <v>461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>
      <c r="A17" s="67" t="s">
        <v>462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>
      <c r="A18" s="65" t="s">
        <v>265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>
      <c r="A19" s="65" t="s">
        <v>266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>
      <c r="A20" s="65" t="s">
        <v>463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>
      <c r="A21" s="62"/>
      <c r="B21" s="62"/>
      <c r="C21" s="62"/>
      <c r="D21" s="62"/>
      <c r="E21" s="62"/>
      <c r="F21" s="62"/>
      <c r="G21" s="62"/>
    </row>
    <row r="22" spans="1:7">
      <c r="A22" s="68" t="s">
        <v>464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>
      <c r="A23" s="65" t="s">
        <v>465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>
      <c r="A24" s="65" t="s">
        <v>466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>
      <c r="A25" s="65" t="s">
        <v>467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>
      <c r="A26" s="66" t="s">
        <v>291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>
      <c r="A27" s="65" t="s">
        <v>292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>
      <c r="A28" s="62"/>
      <c r="B28" s="62"/>
      <c r="C28" s="62"/>
      <c r="D28" s="62"/>
      <c r="E28" s="62"/>
      <c r="F28" s="62"/>
      <c r="G28" s="62"/>
    </row>
    <row r="29" spans="1:7">
      <c r="A29" s="68" t="s">
        <v>468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>
      <c r="A30" s="65" t="s">
        <v>295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>
      <c r="A31" s="62"/>
      <c r="B31" s="62"/>
      <c r="C31" s="62"/>
      <c r="D31" s="62"/>
      <c r="E31" s="62"/>
      <c r="F31" s="62"/>
      <c r="G31" s="62"/>
    </row>
    <row r="32" spans="1:7">
      <c r="A32" s="74" t="s">
        <v>469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>
      <c r="A33" s="62"/>
      <c r="B33" s="62"/>
      <c r="C33" s="62"/>
      <c r="D33" s="62"/>
      <c r="E33" s="62"/>
      <c r="F33" s="62"/>
      <c r="G33" s="62"/>
    </row>
    <row r="34" spans="1:7">
      <c r="A34" s="68" t="s">
        <v>297</v>
      </c>
      <c r="B34" s="12"/>
      <c r="C34" s="12"/>
      <c r="D34" s="12"/>
      <c r="E34" s="12"/>
      <c r="F34" s="12"/>
      <c r="G34" s="12"/>
    </row>
    <row r="35" spans="1:7" ht="45" customHeight="1">
      <c r="A35" s="75" t="s">
        <v>470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>
      <c r="A36" s="75" t="s">
        <v>299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>
      <c r="A37" s="68" t="s">
        <v>471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>
      <c r="A1" s="169" t="s">
        <v>472</v>
      </c>
      <c r="B1" s="169"/>
      <c r="C1" s="169"/>
      <c r="D1" s="169"/>
      <c r="E1" s="169"/>
      <c r="F1" s="169"/>
      <c r="G1" s="169"/>
    </row>
    <row r="2" spans="1:7">
      <c r="A2" s="129" t="str">
        <f>'Formato 1'!A2</f>
        <v>UNIVERSIDAD TECNOLÓGICA LAJA BAJÍO</v>
      </c>
      <c r="B2" s="130"/>
      <c r="C2" s="130"/>
      <c r="D2" s="130"/>
      <c r="E2" s="130"/>
      <c r="F2" s="130"/>
      <c r="G2" s="131"/>
    </row>
    <row r="3" spans="1:7">
      <c r="A3" s="114" t="s">
        <v>473</v>
      </c>
      <c r="B3" s="115"/>
      <c r="C3" s="115"/>
      <c r="D3" s="115"/>
      <c r="E3" s="115"/>
      <c r="F3" s="115"/>
      <c r="G3" s="116"/>
    </row>
    <row r="4" spans="1:7">
      <c r="A4" s="114" t="s">
        <v>2</v>
      </c>
      <c r="B4" s="115"/>
      <c r="C4" s="115"/>
      <c r="D4" s="115"/>
      <c r="E4" s="115"/>
      <c r="F4" s="115"/>
      <c r="G4" s="116"/>
    </row>
    <row r="5" spans="1:7">
      <c r="A5" s="114" t="s">
        <v>455</v>
      </c>
      <c r="B5" s="115"/>
      <c r="C5" s="115"/>
      <c r="D5" s="115"/>
      <c r="E5" s="115"/>
      <c r="F5" s="115"/>
      <c r="G5" s="116"/>
    </row>
    <row r="6" spans="1:7">
      <c r="A6" s="170" t="s">
        <v>474</v>
      </c>
      <c r="B6" s="38">
        <v>2022</v>
      </c>
      <c r="C6" s="166">
        <f>+B6+1</f>
        <v>2023</v>
      </c>
      <c r="D6" s="166">
        <f>+C6+1</f>
        <v>2024</v>
      </c>
      <c r="E6" s="166">
        <f>+D6+1</f>
        <v>2025</v>
      </c>
      <c r="F6" s="166">
        <f>+E6+1</f>
        <v>2026</v>
      </c>
      <c r="G6" s="166">
        <f>+F6+1</f>
        <v>2027</v>
      </c>
    </row>
    <row r="7" spans="1:7" ht="57.75" customHeight="1">
      <c r="A7" s="171"/>
      <c r="B7" s="39" t="s">
        <v>457</v>
      </c>
      <c r="C7" s="167"/>
      <c r="D7" s="167"/>
      <c r="E7" s="167"/>
      <c r="F7" s="167"/>
      <c r="G7" s="167"/>
    </row>
    <row r="8" spans="1:7">
      <c r="A8" s="27" t="s">
        <v>475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>
      <c r="A9" s="60" t="s">
        <v>476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>
      <c r="A10" s="60" t="s">
        <v>477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>
      <c r="A11" s="60" t="s">
        <v>478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>
      <c r="A12" s="61" t="s">
        <v>479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>
      <c r="A13" s="61" t="s">
        <v>480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>
      <c r="A14" s="60" t="s">
        <v>481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>
      <c r="A15" s="61" t="s">
        <v>482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>
      <c r="A16" s="60" t="s">
        <v>483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>
      <c r="A17" s="60" t="s">
        <v>484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>
      <c r="A18" s="55"/>
      <c r="B18" s="47"/>
      <c r="C18" s="47"/>
      <c r="D18" s="47"/>
      <c r="E18" s="47"/>
      <c r="F18" s="47"/>
      <c r="G18" s="47"/>
    </row>
    <row r="19" spans="1:7">
      <c r="A19" s="3" t="s">
        <v>485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>
      <c r="A20" s="60" t="s">
        <v>476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>
      <c r="A21" s="60" t="s">
        <v>477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>
      <c r="A22" s="60" t="s">
        <v>478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>
      <c r="A23" s="61" t="s">
        <v>479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>
      <c r="A24" s="61" t="s">
        <v>480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>
      <c r="A25" s="61" t="s">
        <v>481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>
      <c r="A26" s="61" t="s">
        <v>482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>
      <c r="A27" s="60" t="s">
        <v>486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>
      <c r="A28" s="60" t="s">
        <v>484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>
      <c r="A29" s="47"/>
      <c r="B29" s="47"/>
      <c r="C29" s="47"/>
      <c r="D29" s="47"/>
      <c r="E29" s="47"/>
      <c r="F29" s="47"/>
      <c r="G29" s="47"/>
    </row>
    <row r="30" spans="1:7">
      <c r="A30" s="3" t="s">
        <v>487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>
      <c r="A1" s="169" t="s">
        <v>488</v>
      </c>
      <c r="B1" s="169"/>
      <c r="C1" s="169"/>
      <c r="D1" s="169"/>
      <c r="E1" s="169"/>
      <c r="F1" s="169"/>
      <c r="G1" s="169"/>
    </row>
    <row r="2" spans="1:7">
      <c r="A2" s="129" t="str">
        <f>'Formato 1'!A2</f>
        <v>UNIVERSIDAD TECNOLÓGICA LAJA BAJÍO</v>
      </c>
      <c r="B2" s="130"/>
      <c r="C2" s="130"/>
      <c r="D2" s="130"/>
      <c r="E2" s="130"/>
      <c r="F2" s="130"/>
      <c r="G2" s="131"/>
    </row>
    <row r="3" spans="1:7">
      <c r="A3" s="114" t="s">
        <v>489</v>
      </c>
      <c r="B3" s="115"/>
      <c r="C3" s="115"/>
      <c r="D3" s="115"/>
      <c r="E3" s="115"/>
      <c r="F3" s="115"/>
      <c r="G3" s="116"/>
    </row>
    <row r="4" spans="1:7">
      <c r="A4" s="117" t="s">
        <v>2</v>
      </c>
      <c r="B4" s="118"/>
      <c r="C4" s="118"/>
      <c r="D4" s="118"/>
      <c r="E4" s="118"/>
      <c r="F4" s="118"/>
      <c r="G4" s="119"/>
    </row>
    <row r="5" spans="1:7">
      <c r="A5" s="173" t="s">
        <v>456</v>
      </c>
      <c r="B5" s="174">
        <v>2017</v>
      </c>
      <c r="C5" s="174">
        <f>+B5+1</f>
        <v>2018</v>
      </c>
      <c r="D5" s="174">
        <f>+C5+1</f>
        <v>2019</v>
      </c>
      <c r="E5" s="174">
        <f>+D5+1</f>
        <v>2020</v>
      </c>
      <c r="F5" s="174">
        <f>+E5+1</f>
        <v>2021</v>
      </c>
      <c r="G5" s="38">
        <f>+F5+1</f>
        <v>2022</v>
      </c>
    </row>
    <row r="6" spans="1:7" ht="32.25">
      <c r="A6" s="156"/>
      <c r="B6" s="175"/>
      <c r="C6" s="175"/>
      <c r="D6" s="175"/>
      <c r="E6" s="175"/>
      <c r="F6" s="175"/>
      <c r="G6" s="39" t="s">
        <v>490</v>
      </c>
    </row>
    <row r="7" spans="1:7">
      <c r="A7" s="64" t="s">
        <v>458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>
      <c r="A8" s="65" t="s">
        <v>491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>
      <c r="A9" s="65" t="s">
        <v>492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>
      <c r="A10" s="65" t="s">
        <v>493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>
      <c r="A11" s="65" t="s">
        <v>494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>
      <c r="A12" s="65" t="s">
        <v>495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>
      <c r="A13" s="65" t="s">
        <v>496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>
      <c r="A14" s="66" t="s">
        <v>497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>
      <c r="A15" s="65" t="s">
        <v>498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>
      <c r="A16" s="67" t="s">
        <v>499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>
      <c r="A17" s="65" t="s">
        <v>500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>
      <c r="A18" s="65" t="s">
        <v>501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>
      <c r="A19" s="65" t="s">
        <v>502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>
      <c r="A20" s="62"/>
      <c r="B20" s="62"/>
      <c r="C20" s="62"/>
      <c r="D20" s="62"/>
      <c r="E20" s="62"/>
      <c r="F20" s="62"/>
      <c r="G20" s="62"/>
    </row>
    <row r="21" spans="1:7">
      <c r="A21" s="68" t="s">
        <v>464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>
      <c r="A22" s="65" t="s">
        <v>503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>
      <c r="A23" s="65" t="s">
        <v>504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>
      <c r="A24" s="65" t="s">
        <v>505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>
      <c r="A25" s="66" t="s">
        <v>506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>
      <c r="A26" s="65" t="s">
        <v>507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>
      <c r="A27" s="47"/>
      <c r="B27" s="62"/>
      <c r="C27" s="62"/>
      <c r="D27" s="62"/>
      <c r="E27" s="62"/>
      <c r="F27" s="62"/>
      <c r="G27" s="62"/>
    </row>
    <row r="28" spans="1:7">
      <c r="A28" s="3" t="s">
        <v>468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>
      <c r="A29" s="60" t="s">
        <v>295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>
      <c r="A30" s="47"/>
      <c r="B30" s="62"/>
      <c r="C30" s="62"/>
      <c r="D30" s="62"/>
      <c r="E30" s="62"/>
      <c r="F30" s="62"/>
      <c r="G30" s="62"/>
    </row>
    <row r="31" spans="1:7">
      <c r="A31" s="3" t="s">
        <v>508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>
      <c r="A32" s="47"/>
      <c r="B32" s="62"/>
      <c r="C32" s="62"/>
      <c r="D32" s="62"/>
      <c r="E32" s="62"/>
      <c r="F32" s="62"/>
      <c r="G32" s="62"/>
    </row>
    <row r="33" spans="1:7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>
      <c r="A34" s="69" t="s">
        <v>470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>
      <c r="A35" s="69" t="s">
        <v>509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>
      <c r="A36" s="3" t="s">
        <v>510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>
      <c r="A37" s="57"/>
      <c r="B37" s="70"/>
      <c r="C37" s="70"/>
      <c r="D37" s="70"/>
      <c r="E37" s="70"/>
      <c r="F37" s="70"/>
      <c r="G37" s="70"/>
    </row>
    <row r="38" spans="1:7">
      <c r="A38" s="63"/>
    </row>
    <row r="39" spans="1:7">
      <c r="A39" s="172" t="s">
        <v>511</v>
      </c>
      <c r="B39" s="172"/>
      <c r="C39" s="172"/>
      <c r="D39" s="172"/>
      <c r="E39" s="172"/>
      <c r="F39" s="172"/>
      <c r="G39" s="172"/>
    </row>
    <row r="40" spans="1:7">
      <c r="A40" s="172" t="s">
        <v>512</v>
      </c>
      <c r="B40" s="172"/>
      <c r="C40" s="172"/>
      <c r="D40" s="172"/>
      <c r="E40" s="172"/>
      <c r="F40" s="172"/>
      <c r="G40" s="17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>
      <c r="A1" s="169" t="s">
        <v>513</v>
      </c>
      <c r="B1" s="169"/>
      <c r="C1" s="169"/>
      <c r="D1" s="169"/>
      <c r="E1" s="169"/>
      <c r="F1" s="169"/>
      <c r="G1" s="169"/>
    </row>
    <row r="2" spans="1:7">
      <c r="A2" s="129" t="str">
        <f>'Formato 1'!A2</f>
        <v>UNIVERSIDAD TECNOLÓGICA LAJA BAJÍO</v>
      </c>
      <c r="B2" s="130"/>
      <c r="C2" s="130"/>
      <c r="D2" s="130"/>
      <c r="E2" s="130"/>
      <c r="F2" s="130"/>
      <c r="G2" s="131"/>
    </row>
    <row r="3" spans="1:7">
      <c r="A3" s="114" t="s">
        <v>514</v>
      </c>
      <c r="B3" s="115"/>
      <c r="C3" s="115"/>
      <c r="D3" s="115"/>
      <c r="E3" s="115"/>
      <c r="F3" s="115"/>
      <c r="G3" s="116"/>
    </row>
    <row r="4" spans="1:7">
      <c r="A4" s="117" t="s">
        <v>2</v>
      </c>
      <c r="B4" s="118"/>
      <c r="C4" s="118"/>
      <c r="D4" s="118"/>
      <c r="E4" s="118"/>
      <c r="F4" s="118"/>
      <c r="G4" s="119"/>
    </row>
    <row r="5" spans="1:7">
      <c r="A5" s="176" t="s">
        <v>474</v>
      </c>
      <c r="B5" s="174">
        <v>2017</v>
      </c>
      <c r="C5" s="174">
        <f>+B5+1</f>
        <v>2018</v>
      </c>
      <c r="D5" s="174">
        <f>+C5+1</f>
        <v>2019</v>
      </c>
      <c r="E5" s="174">
        <f>+D5+1</f>
        <v>2020</v>
      </c>
      <c r="F5" s="174">
        <f>+E5+1</f>
        <v>2021</v>
      </c>
      <c r="G5" s="38">
        <v>2022</v>
      </c>
    </row>
    <row r="6" spans="1:7" ht="48.75" customHeight="1">
      <c r="A6" s="177"/>
      <c r="B6" s="175"/>
      <c r="C6" s="175"/>
      <c r="D6" s="175"/>
      <c r="E6" s="175"/>
      <c r="F6" s="175"/>
      <c r="G6" s="39" t="s">
        <v>515</v>
      </c>
    </row>
    <row r="7" spans="1:7">
      <c r="A7" s="27" t="s">
        <v>475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>
      <c r="A8" s="60" t="s">
        <v>476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>
      <c r="A9" s="60" t="s">
        <v>477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>
      <c r="A10" s="60" t="s">
        <v>478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>
      <c r="A11" s="61" t="s">
        <v>479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>
      <c r="A12" s="61" t="s">
        <v>480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>
      <c r="A13" s="60" t="s">
        <v>481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>
      <c r="A14" s="61" t="s">
        <v>482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>
      <c r="A15" s="60" t="s">
        <v>483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>
      <c r="A16" s="60" t="s">
        <v>484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>
      <c r="A17" s="47"/>
      <c r="B17" s="47"/>
      <c r="C17" s="47"/>
      <c r="D17" s="47"/>
      <c r="E17" s="47"/>
      <c r="F17" s="47"/>
      <c r="G17" s="47"/>
    </row>
    <row r="18" spans="1:7">
      <c r="A18" s="3" t="s">
        <v>485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>
      <c r="A19" s="60" t="s">
        <v>476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>
      <c r="A20" s="60" t="s">
        <v>477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>
      <c r="A21" s="60" t="s">
        <v>478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>
      <c r="A22" s="61" t="s">
        <v>479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>
      <c r="A23" s="60" t="s">
        <v>480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>
      <c r="A24" s="60" t="s">
        <v>481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>
      <c r="A25" s="60" t="s">
        <v>482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>
      <c r="A26" s="60" t="s">
        <v>486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>
      <c r="A27" s="60" t="s">
        <v>484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>
      <c r="A28" s="47"/>
      <c r="B28" s="47"/>
      <c r="C28" s="47"/>
      <c r="D28" s="47"/>
      <c r="E28" s="47"/>
      <c r="F28" s="47"/>
      <c r="G28" s="47"/>
    </row>
    <row r="29" spans="1:7">
      <c r="A29" s="3" t="s">
        <v>516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>
      <c r="A30" s="57"/>
      <c r="B30" s="57"/>
      <c r="C30" s="57"/>
      <c r="D30" s="57"/>
      <c r="E30" s="57"/>
      <c r="F30" s="57"/>
      <c r="G30" s="57"/>
    </row>
    <row r="31" spans="1:7">
      <c r="A31" s="63"/>
    </row>
    <row r="32" spans="1:7">
      <c r="A32" s="172" t="s">
        <v>511</v>
      </c>
      <c r="B32" s="172"/>
      <c r="C32" s="172"/>
      <c r="D32" s="172"/>
      <c r="E32" s="172"/>
      <c r="F32" s="172"/>
      <c r="G32" s="172"/>
    </row>
    <row r="33" spans="1:7">
      <c r="A33" s="172" t="s">
        <v>512</v>
      </c>
      <c r="B33" s="172"/>
      <c r="C33" s="172"/>
      <c r="D33" s="172"/>
      <c r="E33" s="172"/>
      <c r="F33" s="172"/>
      <c r="G33" s="17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>
      <c r="A1" s="178" t="s">
        <v>517</v>
      </c>
      <c r="B1" s="178"/>
      <c r="C1" s="178"/>
      <c r="D1" s="178"/>
      <c r="E1" s="178"/>
      <c r="F1" s="178"/>
    </row>
    <row r="2" spans="1:6" ht="20.100000000000001" customHeight="1">
      <c r="A2" s="111" t="str">
        <f>'Formato 1'!A2</f>
        <v>UNIVERSIDAD TECNOLÓGICA LAJA BAJÍO</v>
      </c>
      <c r="B2" s="135"/>
      <c r="C2" s="135"/>
      <c r="D2" s="135"/>
      <c r="E2" s="135"/>
      <c r="F2" s="136"/>
    </row>
    <row r="3" spans="1:6" ht="29.25" customHeight="1">
      <c r="A3" s="137" t="s">
        <v>518</v>
      </c>
      <c r="B3" s="138"/>
      <c r="C3" s="138"/>
      <c r="D3" s="138"/>
      <c r="E3" s="138"/>
      <c r="F3" s="139"/>
    </row>
    <row r="4" spans="1:6" ht="35.25" customHeight="1">
      <c r="A4" s="122"/>
      <c r="B4" s="122" t="s">
        <v>519</v>
      </c>
      <c r="C4" s="122" t="s">
        <v>520</v>
      </c>
      <c r="D4" s="122" t="s">
        <v>521</v>
      </c>
      <c r="E4" s="122" t="s">
        <v>522</v>
      </c>
      <c r="F4" s="122" t="s">
        <v>523</v>
      </c>
    </row>
    <row r="5" spans="1:6" ht="12.75" customHeight="1">
      <c r="A5" s="19" t="s">
        <v>524</v>
      </c>
      <c r="B5" s="55"/>
      <c r="C5" s="55"/>
      <c r="D5" s="55"/>
      <c r="E5" s="55"/>
      <c r="F5" s="55"/>
    </row>
    <row r="6" spans="1:6" ht="30">
      <c r="A6" s="61" t="s">
        <v>525</v>
      </c>
      <c r="B6" s="62"/>
      <c r="C6" s="62"/>
      <c r="D6" s="62"/>
      <c r="E6" s="62"/>
      <c r="F6" s="62"/>
    </row>
    <row r="7" spans="1:6" ht="15">
      <c r="A7" s="61" t="s">
        <v>526</v>
      </c>
      <c r="B7" s="62"/>
      <c r="C7" s="62"/>
      <c r="D7" s="62"/>
      <c r="E7" s="62"/>
      <c r="F7" s="62"/>
    </row>
    <row r="8" spans="1:6" ht="15">
      <c r="A8" s="69"/>
      <c r="B8" s="47"/>
      <c r="C8" s="47"/>
      <c r="D8" s="47"/>
      <c r="E8" s="47"/>
      <c r="F8" s="47"/>
    </row>
    <row r="9" spans="1:6" ht="15">
      <c r="A9" s="19" t="s">
        <v>527</v>
      </c>
      <c r="B9" s="47"/>
      <c r="C9" s="47"/>
      <c r="D9" s="47"/>
      <c r="E9" s="47"/>
      <c r="F9" s="47"/>
    </row>
    <row r="10" spans="1:6" ht="15">
      <c r="A10" s="61" t="s">
        <v>528</v>
      </c>
      <c r="B10" s="62"/>
      <c r="C10" s="62"/>
      <c r="D10" s="62"/>
      <c r="E10" s="62"/>
      <c r="F10" s="62"/>
    </row>
    <row r="11" spans="1:6" ht="15">
      <c r="A11" s="83" t="s">
        <v>529</v>
      </c>
      <c r="B11" s="62"/>
      <c r="C11" s="62"/>
      <c r="D11" s="62"/>
      <c r="E11" s="62"/>
      <c r="F11" s="62"/>
    </row>
    <row r="12" spans="1:6" ht="15">
      <c r="A12" s="83" t="s">
        <v>530</v>
      </c>
      <c r="B12" s="62"/>
      <c r="C12" s="62"/>
      <c r="D12" s="62"/>
      <c r="E12" s="62"/>
      <c r="F12" s="62"/>
    </row>
    <row r="13" spans="1:6" ht="15">
      <c r="A13" s="83" t="s">
        <v>531</v>
      </c>
      <c r="B13" s="62"/>
      <c r="C13" s="62"/>
      <c r="D13" s="62"/>
      <c r="E13" s="62"/>
      <c r="F13" s="62"/>
    </row>
    <row r="14" spans="1:6" ht="15">
      <c r="A14" s="61" t="s">
        <v>532</v>
      </c>
      <c r="B14" s="62"/>
      <c r="C14" s="62"/>
      <c r="D14" s="62"/>
      <c r="E14" s="62"/>
      <c r="F14" s="62"/>
    </row>
    <row r="15" spans="1:6" ht="15">
      <c r="A15" s="83" t="s">
        <v>529</v>
      </c>
      <c r="B15" s="62"/>
      <c r="C15" s="62"/>
      <c r="D15" s="62"/>
      <c r="E15" s="62"/>
      <c r="F15" s="62"/>
    </row>
    <row r="16" spans="1:6" ht="15">
      <c r="A16" s="83" t="s">
        <v>530</v>
      </c>
      <c r="B16" s="62"/>
      <c r="C16" s="62"/>
      <c r="D16" s="62"/>
      <c r="E16" s="62"/>
      <c r="F16" s="62"/>
    </row>
    <row r="17" spans="1:6" ht="15">
      <c r="A17" s="83" t="s">
        <v>531</v>
      </c>
      <c r="B17" s="62"/>
      <c r="C17" s="62"/>
      <c r="D17" s="62"/>
      <c r="E17" s="62"/>
      <c r="F17" s="62"/>
    </row>
    <row r="18" spans="1:6" ht="15">
      <c r="A18" s="61" t="s">
        <v>533</v>
      </c>
      <c r="B18" s="123"/>
      <c r="C18" s="62"/>
      <c r="D18" s="62"/>
      <c r="E18" s="62"/>
      <c r="F18" s="62"/>
    </row>
    <row r="19" spans="1:6" ht="15">
      <c r="A19" s="61" t="s">
        <v>534</v>
      </c>
      <c r="B19" s="62"/>
      <c r="C19" s="62"/>
      <c r="D19" s="62"/>
      <c r="E19" s="62"/>
      <c r="F19" s="62"/>
    </row>
    <row r="20" spans="1:6" ht="30">
      <c r="A20" s="61" t="s">
        <v>535</v>
      </c>
      <c r="B20" s="124"/>
      <c r="C20" s="124"/>
      <c r="D20" s="124"/>
      <c r="E20" s="124"/>
      <c r="F20" s="124"/>
    </row>
    <row r="21" spans="1:6" ht="30">
      <c r="A21" s="61" t="s">
        <v>536</v>
      </c>
      <c r="B21" s="124"/>
      <c r="C21" s="124"/>
      <c r="D21" s="124"/>
      <c r="E21" s="124"/>
      <c r="F21" s="124"/>
    </row>
    <row r="22" spans="1:6" ht="30">
      <c r="A22" s="61" t="s">
        <v>537</v>
      </c>
      <c r="B22" s="124"/>
      <c r="C22" s="124"/>
      <c r="D22" s="124"/>
      <c r="E22" s="124"/>
      <c r="F22" s="124"/>
    </row>
    <row r="23" spans="1:6" ht="15">
      <c r="A23" s="61" t="s">
        <v>538</v>
      </c>
      <c r="B23" s="124"/>
      <c r="C23" s="124"/>
      <c r="D23" s="124"/>
      <c r="E23" s="124"/>
      <c r="F23" s="124"/>
    </row>
    <row r="24" spans="1:6" ht="15">
      <c r="A24" s="61" t="s">
        <v>539</v>
      </c>
      <c r="B24" s="125"/>
      <c r="C24" s="62"/>
      <c r="D24" s="62"/>
      <c r="E24" s="62"/>
      <c r="F24" s="62"/>
    </row>
    <row r="25" spans="1:6" ht="15">
      <c r="A25" s="61" t="s">
        <v>540</v>
      </c>
      <c r="B25" s="125"/>
      <c r="C25" s="62"/>
      <c r="D25" s="62"/>
      <c r="E25" s="62"/>
      <c r="F25" s="62"/>
    </row>
    <row r="26" spans="1:6" ht="15">
      <c r="A26" s="69"/>
      <c r="B26" s="47"/>
      <c r="C26" s="47"/>
      <c r="D26" s="47"/>
      <c r="E26" s="47"/>
      <c r="F26" s="47"/>
    </row>
    <row r="27" spans="1:6" ht="15">
      <c r="A27" s="19" t="s">
        <v>541</v>
      </c>
      <c r="B27" s="47"/>
      <c r="C27" s="47"/>
      <c r="D27" s="47"/>
      <c r="E27" s="47"/>
      <c r="F27" s="47"/>
    </row>
    <row r="28" spans="1:6" ht="15">
      <c r="A28" s="61" t="s">
        <v>542</v>
      </c>
      <c r="B28" s="62"/>
      <c r="C28" s="62"/>
      <c r="D28" s="62"/>
      <c r="E28" s="62"/>
      <c r="F28" s="62"/>
    </row>
    <row r="29" spans="1:6" ht="15">
      <c r="A29" s="69"/>
      <c r="B29" s="47"/>
      <c r="C29" s="47"/>
      <c r="D29" s="47"/>
      <c r="E29" s="47"/>
      <c r="F29" s="47"/>
    </row>
    <row r="30" spans="1:6" ht="15">
      <c r="A30" s="19" t="s">
        <v>543</v>
      </c>
      <c r="B30" s="47"/>
      <c r="C30" s="47"/>
      <c r="D30" s="47"/>
      <c r="E30" s="47"/>
      <c r="F30" s="47"/>
    </row>
    <row r="31" spans="1:6" ht="15">
      <c r="A31" s="61" t="s">
        <v>528</v>
      </c>
      <c r="B31" s="62"/>
      <c r="C31" s="62"/>
      <c r="D31" s="62"/>
      <c r="E31" s="62"/>
      <c r="F31" s="62"/>
    </row>
    <row r="32" spans="1:6" ht="15">
      <c r="A32" s="61" t="s">
        <v>532</v>
      </c>
      <c r="B32" s="62"/>
      <c r="C32" s="62"/>
      <c r="D32" s="62"/>
      <c r="E32" s="62"/>
      <c r="F32" s="62"/>
    </row>
    <row r="33" spans="1:6" ht="15">
      <c r="A33" s="61" t="s">
        <v>544</v>
      </c>
      <c r="B33" s="62"/>
      <c r="C33" s="62"/>
      <c r="D33" s="62"/>
      <c r="E33" s="62"/>
      <c r="F33" s="62"/>
    </row>
    <row r="34" spans="1:6" ht="15">
      <c r="A34" s="69"/>
      <c r="B34" s="47"/>
      <c r="C34" s="47"/>
      <c r="D34" s="47"/>
      <c r="E34" s="47"/>
      <c r="F34" s="47"/>
    </row>
    <row r="35" spans="1:6" ht="15">
      <c r="A35" s="19" t="s">
        <v>545</v>
      </c>
      <c r="B35" s="47"/>
      <c r="C35" s="47"/>
      <c r="D35" s="47"/>
      <c r="E35" s="47"/>
      <c r="F35" s="47"/>
    </row>
    <row r="36" spans="1:6" ht="15">
      <c r="A36" s="61" t="s">
        <v>546</v>
      </c>
      <c r="B36" s="62"/>
      <c r="C36" s="62"/>
      <c r="D36" s="62"/>
      <c r="E36" s="62"/>
      <c r="F36" s="62"/>
    </row>
    <row r="37" spans="1:6" ht="15">
      <c r="A37" s="61" t="s">
        <v>547</v>
      </c>
      <c r="B37" s="62"/>
      <c r="C37" s="62"/>
      <c r="D37" s="62"/>
      <c r="E37" s="62"/>
      <c r="F37" s="62"/>
    </row>
    <row r="38" spans="1:6" ht="15">
      <c r="A38" s="61" t="s">
        <v>548</v>
      </c>
      <c r="B38" s="125"/>
      <c r="C38" s="62"/>
      <c r="D38" s="62"/>
      <c r="E38" s="62"/>
      <c r="F38" s="62"/>
    </row>
    <row r="39" spans="1:6" ht="15">
      <c r="A39" s="69"/>
      <c r="B39" s="47"/>
      <c r="C39" s="47"/>
      <c r="D39" s="47"/>
      <c r="E39" s="47"/>
      <c r="F39" s="47"/>
    </row>
    <row r="40" spans="1:6" ht="15">
      <c r="A40" s="19" t="s">
        <v>549</v>
      </c>
      <c r="B40" s="62"/>
      <c r="C40" s="62"/>
      <c r="D40" s="62"/>
      <c r="E40" s="62"/>
      <c r="F40" s="62"/>
    </row>
    <row r="41" spans="1:6" ht="15">
      <c r="A41" s="69"/>
      <c r="B41" s="47"/>
      <c r="C41" s="47"/>
      <c r="D41" s="47"/>
      <c r="E41" s="47"/>
      <c r="F41" s="47"/>
    </row>
    <row r="42" spans="1:6" ht="15">
      <c r="A42" s="19" t="s">
        <v>550</v>
      </c>
      <c r="B42" s="47"/>
      <c r="C42" s="47"/>
      <c r="D42" s="47"/>
      <c r="E42" s="47"/>
      <c r="F42" s="47"/>
    </row>
    <row r="43" spans="1:6" ht="15">
      <c r="A43" s="61" t="s">
        <v>551</v>
      </c>
      <c r="B43" s="62"/>
      <c r="C43" s="62"/>
      <c r="D43" s="62"/>
      <c r="E43" s="62"/>
      <c r="F43" s="62"/>
    </row>
    <row r="44" spans="1:6" ht="15">
      <c r="A44" s="61" t="s">
        <v>552</v>
      </c>
      <c r="B44" s="62"/>
      <c r="C44" s="62"/>
      <c r="D44" s="62"/>
      <c r="E44" s="62"/>
      <c r="F44" s="62"/>
    </row>
    <row r="45" spans="1:6" ht="15">
      <c r="A45" s="61" t="s">
        <v>553</v>
      </c>
      <c r="B45" s="62"/>
      <c r="C45" s="62"/>
      <c r="D45" s="62"/>
      <c r="E45" s="62"/>
      <c r="F45" s="62"/>
    </row>
    <row r="46" spans="1:6" ht="15">
      <c r="A46" s="69"/>
      <c r="B46" s="47"/>
      <c r="C46" s="47"/>
      <c r="D46" s="47"/>
      <c r="E46" s="47"/>
      <c r="F46" s="47"/>
    </row>
    <row r="47" spans="1:6" ht="30">
      <c r="A47" s="19" t="s">
        <v>554</v>
      </c>
      <c r="B47" s="47"/>
      <c r="C47" s="47"/>
      <c r="D47" s="47"/>
      <c r="E47" s="47"/>
      <c r="F47" s="47"/>
    </row>
    <row r="48" spans="1:6" ht="15">
      <c r="A48" s="61" t="s">
        <v>552</v>
      </c>
      <c r="B48" s="124"/>
      <c r="C48" s="124"/>
      <c r="D48" s="124"/>
      <c r="E48" s="124"/>
      <c r="F48" s="124"/>
    </row>
    <row r="49" spans="1:6" ht="15">
      <c r="A49" s="61" t="s">
        <v>553</v>
      </c>
      <c r="B49" s="124"/>
      <c r="C49" s="124"/>
      <c r="D49" s="124"/>
      <c r="E49" s="124"/>
      <c r="F49" s="124"/>
    </row>
    <row r="50" spans="1:6" ht="15">
      <c r="A50" s="69"/>
      <c r="B50" s="47"/>
      <c r="C50" s="47"/>
      <c r="D50" s="47"/>
      <c r="E50" s="47"/>
      <c r="F50" s="47"/>
    </row>
    <row r="51" spans="1:6" ht="15">
      <c r="A51" s="19" t="s">
        <v>555</v>
      </c>
      <c r="B51" s="47"/>
      <c r="C51" s="47"/>
      <c r="D51" s="47"/>
      <c r="E51" s="47"/>
      <c r="F51" s="47"/>
    </row>
    <row r="52" spans="1:6" ht="15">
      <c r="A52" s="61" t="s">
        <v>552</v>
      </c>
      <c r="B52" s="62"/>
      <c r="C52" s="62"/>
      <c r="D52" s="62"/>
      <c r="E52" s="62"/>
      <c r="F52" s="62"/>
    </row>
    <row r="53" spans="1:6" ht="15">
      <c r="A53" s="61" t="s">
        <v>553</v>
      </c>
      <c r="B53" s="62"/>
      <c r="C53" s="62"/>
      <c r="D53" s="62"/>
      <c r="E53" s="62"/>
      <c r="F53" s="62"/>
    </row>
    <row r="54" spans="1:6" ht="15">
      <c r="A54" s="61" t="s">
        <v>556</v>
      </c>
      <c r="B54" s="62"/>
      <c r="C54" s="62"/>
      <c r="D54" s="62"/>
      <c r="E54" s="62"/>
      <c r="F54" s="62"/>
    </row>
    <row r="55" spans="1:6" ht="15">
      <c r="A55" s="69"/>
      <c r="B55" s="47"/>
      <c r="C55" s="47"/>
      <c r="D55" s="47"/>
      <c r="E55" s="47"/>
      <c r="F55" s="47"/>
    </row>
    <row r="56" spans="1:6" ht="44.25" customHeight="1">
      <c r="A56" s="19" t="s">
        <v>557</v>
      </c>
      <c r="B56" s="47"/>
      <c r="C56" s="47"/>
      <c r="D56" s="47"/>
      <c r="E56" s="47"/>
      <c r="F56" s="47"/>
    </row>
    <row r="57" spans="1:6" ht="20.100000000000001" customHeight="1">
      <c r="A57" s="61" t="s">
        <v>552</v>
      </c>
      <c r="B57" s="62"/>
      <c r="C57" s="62"/>
      <c r="D57" s="62"/>
      <c r="E57" s="62"/>
      <c r="F57" s="62"/>
    </row>
    <row r="58" spans="1:6" ht="20.100000000000001" customHeight="1">
      <c r="A58" s="61" t="s">
        <v>553</v>
      </c>
      <c r="B58" s="62"/>
      <c r="C58" s="62"/>
      <c r="D58" s="62"/>
      <c r="E58" s="62"/>
      <c r="F58" s="62"/>
    </row>
    <row r="59" spans="1:6" ht="20.100000000000001" customHeight="1">
      <c r="A59" s="69"/>
      <c r="B59" s="47"/>
      <c r="C59" s="47"/>
      <c r="D59" s="47"/>
      <c r="E59" s="47"/>
      <c r="F59" s="47"/>
    </row>
    <row r="60" spans="1:6" ht="20.100000000000001" customHeight="1">
      <c r="A60" s="19" t="s">
        <v>558</v>
      </c>
      <c r="B60" s="47"/>
      <c r="C60" s="47"/>
      <c r="D60" s="47"/>
      <c r="E60" s="47"/>
      <c r="F60" s="47"/>
    </row>
    <row r="61" spans="1:6" ht="20.100000000000001" customHeight="1">
      <c r="A61" s="61" t="s">
        <v>559</v>
      </c>
      <c r="B61" s="62"/>
      <c r="C61" s="62"/>
      <c r="D61" s="62"/>
      <c r="E61" s="62"/>
      <c r="F61" s="62"/>
    </row>
    <row r="62" spans="1:6" ht="20.100000000000001" customHeight="1">
      <c r="A62" s="61" t="s">
        <v>560</v>
      </c>
      <c r="B62" s="125"/>
      <c r="C62" s="62"/>
      <c r="D62" s="62"/>
      <c r="E62" s="62"/>
      <c r="F62" s="62"/>
    </row>
    <row r="63" spans="1:6" ht="20.100000000000001" customHeight="1">
      <c r="A63" s="69"/>
      <c r="B63" s="47"/>
      <c r="C63" s="47"/>
      <c r="D63" s="47"/>
      <c r="E63" s="47"/>
      <c r="F63" s="47"/>
    </row>
    <row r="64" spans="1:6" ht="20.100000000000001" customHeight="1">
      <c r="A64" s="19" t="s">
        <v>561</v>
      </c>
      <c r="B64" s="47"/>
      <c r="C64" s="47"/>
      <c r="D64" s="47"/>
      <c r="E64" s="47"/>
      <c r="F64" s="47"/>
    </row>
    <row r="65" spans="1:6" ht="20.100000000000001" customHeight="1">
      <c r="A65" s="61" t="s">
        <v>562</v>
      </c>
      <c r="B65" s="62"/>
      <c r="C65" s="62"/>
      <c r="D65" s="62"/>
      <c r="E65" s="62"/>
      <c r="F65" s="62"/>
    </row>
    <row r="66" spans="1:6" ht="20.100000000000001" customHeight="1">
      <c r="A66" s="61" t="s">
        <v>563</v>
      </c>
      <c r="B66" s="62"/>
      <c r="C66" s="62"/>
      <c r="D66" s="62"/>
      <c r="E66" s="62"/>
      <c r="F66" s="62"/>
    </row>
    <row r="67" spans="1:6" ht="20.100000000000001" customHeight="1">
      <c r="A67" s="121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0c865bf4-0f22-4e4d-b041-7b0c1657e5a8"/>
    <ds:schemaRef ds:uri="http://schemas.microsoft.com/office/2006/documentManagement/types"/>
    <ds:schemaRef ds:uri="http://www.w3.org/XML/1998/namespace"/>
    <ds:schemaRef ds:uri="6aa8a68a-ab09-4ac8-a697-fdce915bc567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Anexo 3_Guía </vt:lpstr>
      <vt:lpstr>7a</vt:lpstr>
      <vt:lpstr>7b</vt:lpstr>
      <vt:lpstr>7c</vt:lpstr>
      <vt:lpstr>7d</vt:lpstr>
      <vt:lpstr>F8_IEA</vt:lpstr>
      <vt:lpstr>'Anexo 3_Guía 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BLANCA MARIA MARTINEZ ARROYO</cp:lastModifiedBy>
  <cp:revision/>
  <dcterms:created xsi:type="dcterms:W3CDTF">2023-03-16T22:14:51Z</dcterms:created>
  <dcterms:modified xsi:type="dcterms:W3CDTF">2024-02-02T00:07:48Z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