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LB\OneDrive - Universidad Tecnológica Laja Bajío\UTLB HOME OFFICE\UTLB 2023\ESTADOS FINANCIEROS 2023\ASEG\4TO TRIMESTRE\"/>
    </mc:Choice>
  </mc:AlternateContent>
  <bookViews>
    <workbookView xWindow="-120" yWindow="-120" windowWidth="28110" windowHeight="16440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<sst xmlns="http://schemas.openxmlformats.org/spreadsheetml/2006/main" count="940" uniqueCount="670">
  <si>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</si>
  <si>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</si>
  <si>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</si>
  <si>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</si>
  <si>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</si>
  <si>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</si>
  <si>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</si>
  <si>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</si>
  <si>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</si>
  <si>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</si>
  <si>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</si>
  <si>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</si>
  <si>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</si>
  <si>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</si>
  <si>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</si>
  <si>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</si>
  <si>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</si>
  <si>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</si>
  <si>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</si>
  <si>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</si>
  <si>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</si>
  <si>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</si>
  <si>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</si>
  <si>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</si>
  <si>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</si>
  <si>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</si>
  <si>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</si>
  <si>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</si>
  <si>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</si>
  <si>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</si>
  <si>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</si>
  <si>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</si>
  <si>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</si>
  <si>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</si>
  <si>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</si>
  <si>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</si>
  <si>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</si>
  <si>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</si>
  <si>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</si>
  <si>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</si>
  <si>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</si>
  <si>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</si>
  <si>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</si>
  <si>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</si>
  <si>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</si>
  <si>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</si>
  <si>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</si>
  <si>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</si>
  <si>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</si>
  <si>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</si>
  <si>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</si>
  <si>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</si>
  <si>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</si>
  <si>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</si>
  <si>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</si>
  <si>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</si>
  <si>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</si>
  <si>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</si>
  <si>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</si>
  <si>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</si>
  <si>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</si>
  <si>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</si>
  <si>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</si>
  <si>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</si>
  <si>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</si>
  <si>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</si>
  <si>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</si>
  <si>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</si>
  <si>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</si>
  <si>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</si>
  <si>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</si>
  <si>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</si>
  <si>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</si>
  <si>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</si>
  <si>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</si>
  <si>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</si>
  <si>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</si>
  <si>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</si>
  <si>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</si>
  <si>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</si>
  <si>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</si>
  <si>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</si>
  <si>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</si>
  <si>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</si>
  <si>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</si>
  <si>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</si>
  <si>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</si>
  <si>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</si>
  <si>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</si>
  <si>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</si>
  <si>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</si>
  <si>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</si>
  <si>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</si>
  <si>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</si>
  <si>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</si>
  <si>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</si>
  <si>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</si>
  <si>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</si>
  <si>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</si>
  <si>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</si>
  <si>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</si>
  <si>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</si>
  <si>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</si>
  <si>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</si>
  <si>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</si>
  <si>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</si>
  <si>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</si>
  <si>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</si>
  <si>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</si>
  <si>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</si>
  <si>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</si>
  <si>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</si>
  <si>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</si>
  <si>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</si>
  <si>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</si>
  <si>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</si>
  <si>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</si>
  <si>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</si>
  <si>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</si>
  <si>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</si>
  <si>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</si>
  <si>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</si>
  <si>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</si>
  <si>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</si>
  <si>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</si>
  <si>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</si>
  <si>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</si>
  <si>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</si>
  <si>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</si>
  <si>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</si>
  <si>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</si>
  <si>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</si>
  <si>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</si>
  <si>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</si>
  <si>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</si>
  <si>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</si>
  <si>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</si>
  <si>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</si>
  <si>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</si>
  <si>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</si>
  <si>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</si>
  <si>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</si>
  <si>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</si>
  <si>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</si>
  <si>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</si>
  <si>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</si>
  <si>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</si>
  <si>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</si>
  <si>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</si>
  <si>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</si>
  <si>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</si>
  <si>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</si>
  <si>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</si>
  <si>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</si>
  <si>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</si>
  <si>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</si>
  <si>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</si>
  <si>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</si>
  <si>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</si>
  <si>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</si>
  <si>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</si>
  <si>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</si>
  <si>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</si>
  <si>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</si>
  <si>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</si>
  <si>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</si>
  <si>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</si>
  <si>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</si>
  <si>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</si>
  <si>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</si>
  <si>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</si>
  <si>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</si>
  <si>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</si>
  <si>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</si>
  <si>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</si>
  <si>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</si>
  <si>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</si>
  <si>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</si>
  <si>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</si>
  <si>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</si>
  <si>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</si>
  <si>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</si>
  <si>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</si>
  <si>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</si>
  <si>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</si>
  <si>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</si>
  <si>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</si>
  <si>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</si>
  <si>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</si>
  <si>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</si>
  <si>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</si>
  <si>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</si>
  <si>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</si>
  <si>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</si>
  <si>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</si>
  <si>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</si>
  <si>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</si>
  <si>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</si>
  <si>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</si>
  <si>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</si>
  <si>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</si>
  <si>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</si>
  <si>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</si>
  <si>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</si>
  <si>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</si>
  <si>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</si>
  <si>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</si>
  <si>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</si>
  <si>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</si>
  <si>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</si>
  <si>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</si>
  <si>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</si>
  <si>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</si>
  <si>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</si>
  <si>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</si>
  <si>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</si>
  <si>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</si>
  <si>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</si>
  <si>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</si>
  <si>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</si>
  <si>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</si>
  <si>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</si>
  <si>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</si>
  <si>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</si>
  <si>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</si>
  <si>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</si>
  <si>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</si>
  <si>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</si>
  <si>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</si>
  <si>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</si>
  <si>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</si>
  <si>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</si>
  <si>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</si>
  <si>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</si>
  <si>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</si>
  <si>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</si>
  <si>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</si>
  <si>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</si>
  <si>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</si>
  <si>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</si>
  <si>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</si>
  <si>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</si>
  <si>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</si>
  <si>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</si>
  <si>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</si>
  <si>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</si>
  <si>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</si>
  <si>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</si>
  <si>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</si>
  <si>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</si>
  <si>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</si>
  <si>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</si>
  <si>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</si>
  <si>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</si>
  <si>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</si>
  <si>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</si>
  <si>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</si>
  <si>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</si>
  <si>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</si>
  <si>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</si>
  <si>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</si>
  <si>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</si>
  <si>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</si>
  <si>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</si>
  <si>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</si>
  <si>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</si>
  <si>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</si>
  <si>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</si>
  <si>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</si>
  <si>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</si>
  <si>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</si>
  <si>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</si>
  <si>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</si>
  <si>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</si>
  <si>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</si>
  <si>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</si>
  <si>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</si>
  <si>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</si>
  <si>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</si>
  <si>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</si>
  <si>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</si>
  <si>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</si>
  <si>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</si>
  <si>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</si>
  <si>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</si>
  <si>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</si>
  <si>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</si>
  <si>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</si>
  <si>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</si>
  <si>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</si>
  <si>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</si>
  <si>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</si>
  <si>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</si>
  <si>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</si>
  <si>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</si>
  <si>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</si>
  <si>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</si>
  <si>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</si>
  <si>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</si>
  <si>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</si>
  <si>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</si>
  <si>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</si>
  <si>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</si>
  <si>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</si>
  <si>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</si>
  <si>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</si>
  <si>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</si>
  <si>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</si>
  <si>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</si>
  <si>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</si>
  <si>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</si>
  <si>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</si>
  <si>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</si>
  <si>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</si>
  <si>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</si>
  <si>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</si>
  <si>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</si>
  <si>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</si>
  <si>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</si>
  <si>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</si>
  <si>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</si>
  <si>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</si>
  <si>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</si>
  <si>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</si>
  <si>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</si>
  <si>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</si>
  <si>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</si>
  <si>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</si>
  <si>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</si>
  <si>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</si>
  <si>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</si>
  <si>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</si>
  <si>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</si>
  <si>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</si>
  <si>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</si>
  <si>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</si>
  <si>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</si>
  <si>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</si>
  <si>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</si>
  <si>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</si>
  <si>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</si>
  <si>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</si>
  <si>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</si>
  <si>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</si>
  <si>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</si>
  <si>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</si>
  <si>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</si>
  <si>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</si>
  <si>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</si>
  <si>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</si>
  <si>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</si>
  <si>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</si>
  <si>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</si>
  <si>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</si>
  <si>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</si>
  <si>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</si>
  <si>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</si>
  <si>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</si>
  <si>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</si>
  <si>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</si>
  <si>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</si>
  <si>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</si>
  <si>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</si>
  <si>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</si>
  <si>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</si>
  <si>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</si>
  <si>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</si>
  <si>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</si>
  <si>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</si>
  <si>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</si>
  <si>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</si>
  <si>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</si>
  <si>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</si>
  <si>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</si>
  <si>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</si>
  <si>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</si>
  <si>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</si>
  <si>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</si>
  <si>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</si>
  <si>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</si>
  <si>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</si>
  <si>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</si>
  <si>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</si>
  <si>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</si>
  <si>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</si>
  <si>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</si>
  <si>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</si>
  <si>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</si>
  <si>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</si>
  <si>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</si>
  <si>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</si>
  <si>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</si>
  <si>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</si>
  <si>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</si>
  <si>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</si>
  <si>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</si>
  <si>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</si>
  <si>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</si>
  <si>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</si>
  <si>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</si>
  <si>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</si>
  <si>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</si>
  <si>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</si>
  <si>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</si>
  <si>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</si>
  <si>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</si>
  <si>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</si>
  <si>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</si>
  <si>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</si>
  <si>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</si>
  <si>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</si>
  <si>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</si>
  <si>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</si>
  <si>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</si>
  <si>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</si>
  <si>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</si>
  <si>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</si>
  <si>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</si>
  <si>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</si>
  <si>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</si>
  <si>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</si>
  <si>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</si>
  <si>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</si>
  <si>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</si>
  <si>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</si>
  <si>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</si>
  <si>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</si>
  <si>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</si>
  <si>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</si>
  <si>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</si>
  <si>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</si>
  <si>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</si>
  <si>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</si>
  <si>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</si>
  <si>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</si>
  <si>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</si>
  <si>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</si>
  <si>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</si>
  <si>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</si>
  <si>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</si>
  <si>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</si>
  <si>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</si>
  <si>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</si>
  <si>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</si>
  <si>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</si>
  <si>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</si>
  <si>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</si>
  <si>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</si>
  <si>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</si>
  <si>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</si>
  <si>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</si>
  <si>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</si>
  <si>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</si>
  <si>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</si>
  <si>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</si>
  <si>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</si>
  <si>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</si>
  <si>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</si>
  <si>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</si>
  <si>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</si>
  <si>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</si>
  <si>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</si>
  <si>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</si>
  <si>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</si>
  <si>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</si>
  <si>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</si>
  <si>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</si>
  <si>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</si>
  <si>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</si>
  <si>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</si>
  <si>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</si>
  <si>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</si>
  <si>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</si>
  <si>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</si>
  <si>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</si>
  <si>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</si>
  <si>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</si>
  <si>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</si>
  <si>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</si>
  <si>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</si>
  <si>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</si>
  <si>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</si>
  <si>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</si>
  <si>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</si>
  <si>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</si>
  <si>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</si>
  <si>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</si>
  <si>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</si>
  <si>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</si>
  <si>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</si>
  <si>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</si>
  <si>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</si>
  <si>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</si>
  <si>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</si>
  <si>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</si>
  <si>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</si>
  <si>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</si>
  <si>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</si>
  <si>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</si>
  <si>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</si>
  <si>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</si>
  <si>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</si>
  <si>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</si>
  <si>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</si>
  <si>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</si>
  <si>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</si>
  <si>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</si>
  <si>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</si>
  <si>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</si>
  <si>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</si>
  <si>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</si>
  <si>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</si>
  <si>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</si>
  <si>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</si>
  <si>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</si>
  <si>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</si>
  <si>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</si>
  <si>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</si>
  <si>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</si>
  <si>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</si>
  <si>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</si>
  <si>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</si>
  <si>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</si>
  <si>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</si>
  <si>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</si>
  <si>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</si>
  <si>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</si>
  <si>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</si>
  <si>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</si>
  <si>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</si>
  <si>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</si>
  <si>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</si>
  <si>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</si>
  <si>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</si>
  <si>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</si>
  <si>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</si>
  <si>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</si>
  <si>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</si>
  <si>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</si>
  <si>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</si>
  <si>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</si>
  <si>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</si>
  <si>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</si>
  <si>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</si>
  <si>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</si>
  <si>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</si>
  <si>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</si>
  <si>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</si>
  <si>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</si>
  <si>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</si>
  <si>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</si>
  <si>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</si>
  <si>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</si>
  <si>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</si>
  <si>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</si>
  <si>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</si>
  <si>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</si>
  <si>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</si>
  <si>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</si>
  <si>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</si>
  <si>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</si>
  <si>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</si>
  <si>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</si>
  <si>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</si>
  <si>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</si>
  <si>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</si>
  <si>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</si>
  <si>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</si>
  <si>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</si>
  <si>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</si>
  <si>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</si>
  <si>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</si>
  <si>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</si>
  <si>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</si>
  <si>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</si>
  <si>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</si>
  <si>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</si>
  <si>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</si>
  <si>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</si>
  <si>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</si>
  <si>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</si>
  <si>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</si>
  <si>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</si>
  <si>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</si>
  <si>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</si>
  <si>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</si>
  <si>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</si>
  <si>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</si>
  <si>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</si>
  <si>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</si>
  <si>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</si>
  <si>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</si>
  <si>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</si>
  <si>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</si>
  <si>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</si>
  <si>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</si>
  <si>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</si>
  <si>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</si>
  <si>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</si>
  <si>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</si>
  <si>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</si>
  <si>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</si>
  <si>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</si>
  <si>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</si>
  <si>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</si>
  <si>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</si>
  <si>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</si>
  <si>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</si>
  <si>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</si>
  <si>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</si>
  <si>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</si>
  <si>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</si>
  <si>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</si>
  <si>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</si>
  <si>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</si>
  <si>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</si>
  <si>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</si>
  <si>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</si>
  <si>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</si>
  <si>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</si>
  <si>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</si>
  <si>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</si>
  <si>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</si>
  <si>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</si>
  <si>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</si>
  <si>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</si>
  <si>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</si>
  <si>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</si>
  <si>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</si>
  <si>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</si>
  <si>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</si>
  <si>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</si>
  <si>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</si>
  <si>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</si>
  <si>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</si>
  <si>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</si>
  <si>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</si>
  <si>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</si>
  <si>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</si>
  <si>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</si>
  <si>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</si>
  <si>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</si>
  <si>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</si>
  <si>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</si>
  <si>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</si>
  <si>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</si>
  <si>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</si>
  <si>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</si>
  <si>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</si>
  <si>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</si>
  <si>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</si>
  <si>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</si>
  <si>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</si>
  <si>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</si>
  <si>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</si>
  <si>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</si>
  <si>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</si>
  <si>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</si>
  <si>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</si>
  <si>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</si>
  <si>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</si>
  <si>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</si>
  <si>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Correspondiente del 1 de Enero al 31 de Diciembre de 2023</t>
  </si>
  <si>
    <t>Universidad Tecnológica Laja Bajío</t>
  </si>
  <si>
    <t>CP. BLANCA MARÍA MARTÍNEZ ARROYO</t>
  </si>
  <si>
    <t>JEFE DE DEPARTAMENTO DE CONTABILIDAD Y FINANZAS</t>
  </si>
  <si>
    <t>DR CARLOS MENDIOLA AMADOR</t>
  </si>
  <si>
    <t>ENCARGADO DE LA RECTORÍA</t>
  </si>
  <si>
    <t>____________________________________</t>
  </si>
  <si>
    <t>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</si>
</sst>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/>
      <c r="B1" s="152"/>
      <c r="C1" s="17"/>
      <c r="D1" s="14" t="s">
        <v>602</v>
      </c>
      <c r="E1" s="15">
        <v>2023</v>
      </c>
    </row>
    <row r="2" spans="1:5" ht="18.95" customHeight="1" x14ac:dyDescent="0.2">
      <c r="A2" s="153" t="s">
        <v>601</v>
      </c>
      <c r="B2" s="153"/>
      <c r="C2" s="36"/>
      <c r="D2" s="14" t="s">
        <v>603</v>
      </c>
      <c r="E2" s="17" t="s">
        <v>608</v>
      </c>
    </row>
    <row r="3" spans="1:5" ht="18.95" customHeight="1" x14ac:dyDescent="0.2">
      <c r="A3" s="152" t="s">
        <v>662</v>
      </c>
      <c r="B3" s="152"/>
      <c r="C3" s="17"/>
      <c r="D3" s="14" t="s">
        <v>604</v>
      </c>
      <c r="E3" s="15">
        <v>4</v>
      </c>
    </row>
    <row r="4" spans="1:5" ht="18.95" customHeight="1" x14ac:dyDescent="0.2">
      <c r="A4" s="152" t="s">
        <v>623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131</v>
      </c>
      <c r="B13" s="44" t="s">
        <v>583</v>
      </c>
    </row>
    <row r="14" spans="1:5" x14ac:dyDescent="0.2">
      <c r="A14" s="43" t="s">
        <v>7</v>
      </c>
      <c r="B14" s="44" t="s">
        <v>584</v>
      </c>
    </row>
    <row r="15" spans="1:5" x14ac:dyDescent="0.2">
      <c r="A15" s="43" t="s">
        <v>8</v>
      </c>
      <c r="B15" s="44" t="s">
        <v>130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585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183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569</v>
      </c>
      <c r="B24" s="89" t="s">
        <v>304</v>
      </c>
    </row>
    <row r="25" spans="1:2" x14ac:dyDescent="0.2">
      <c r="A25" s="88" t="s">
        <v>570</v>
      </c>
      <c r="B25" s="89" t="s">
        <v>571</v>
      </c>
    </row>
    <row r="26" spans="1:2" x14ac:dyDescent="0.2">
      <c r="A26" s="88" t="s">
        <v>572</v>
      </c>
      <c r="B26" s="89" t="s">
        <v>341</v>
      </c>
    </row>
    <row r="27" spans="1:2" x14ac:dyDescent="0.2">
      <c r="A27" s="88" t="s">
        <v>573</v>
      </c>
      <c r="B27" s="89" t="s">
        <v>358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624</v>
      </c>
    </row>
    <row r="41" spans="1:2" ht="12" thickBot="1" x14ac:dyDescent="0.25">
      <c r="A41" s="11"/>
      <c r="B41" s="12"/>
    </row>
    <row r="44" spans="1:2" x14ac:dyDescent="0.2">
      <c r="B44" s="4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activeCell="A2" sqref="A2:C2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663</v>
      </c>
      <c r="B1" s="158"/>
      <c r="C1" s="159"/>
    </row>
    <row r="2" spans="1:3" s="37" customFormat="1" ht="18" customHeight="1" x14ac:dyDescent="0.25">
      <c r="A2" s="160" t="s">
        <v>613</v>
      </c>
      <c r="B2" s="161"/>
      <c r="C2" s="162"/>
    </row>
    <row r="3" spans="1:3" s="37" customFormat="1" ht="18" customHeight="1" x14ac:dyDescent="0.25">
      <c r="A3" s="160" t="s">
        <v>662</v>
      </c>
      <c r="B3" s="161"/>
      <c r="C3" s="162"/>
    </row>
    <row r="4" spans="1:3" s="39" customFormat="1" ht="18" customHeight="1" x14ac:dyDescent="0.2">
      <c r="A4" s="163" t="s">
        <v>614</v>
      </c>
      <c r="B4" s="164"/>
      <c r="C4" s="165"/>
    </row>
    <row r="5" spans="1:3" x14ac:dyDescent="0.2">
      <c r="A5" s="54" t="s">
        <v>521</v>
      </c>
      <c r="B5" s="54"/>
      <c r="C5" s="132">
        <v>17101166.280000001</v>
      </c>
    </row>
    <row r="6" spans="1:3" x14ac:dyDescent="0.2">
      <c r="A6" s="55"/>
      <c r="B6" s="56"/>
      <c r="C6" s="57"/>
    </row>
    <row r="7" spans="1:3" x14ac:dyDescent="0.2">
      <c r="A7" s="64" t="s">
        <v>522</v>
      </c>
      <c r="B7" s="64"/>
      <c r="C7" s="133">
        <f>SUM(C8:C13)</f>
        <v>4.41</v>
      </c>
    </row>
    <row r="8" spans="1:3" x14ac:dyDescent="0.2">
      <c r="A8" s="71" t="s">
        <v>523</v>
      </c>
      <c r="B8" s="70" t="s">
        <v>342</v>
      </c>
      <c r="C8" s="134">
        <v>0</v>
      </c>
    </row>
    <row r="9" spans="1:3" x14ac:dyDescent="0.2">
      <c r="A9" s="58" t="s">
        <v>524</v>
      </c>
      <c r="B9" s="59" t="s">
        <v>533</v>
      </c>
      <c r="C9" s="134">
        <v>0</v>
      </c>
    </row>
    <row r="10" spans="1:3" x14ac:dyDescent="0.2">
      <c r="A10" s="58" t="s">
        <v>525</v>
      </c>
      <c r="B10" s="59" t="s">
        <v>350</v>
      </c>
      <c r="C10" s="134">
        <v>0</v>
      </c>
    </row>
    <row r="11" spans="1:3" x14ac:dyDescent="0.2">
      <c r="A11" s="58" t="s">
        <v>526</v>
      </c>
      <c r="B11" s="59" t="s">
        <v>351</v>
      </c>
      <c r="C11" s="134">
        <v>0</v>
      </c>
    </row>
    <row r="12" spans="1:3" x14ac:dyDescent="0.2">
      <c r="A12" s="58" t="s">
        <v>527</v>
      </c>
      <c r="B12" s="59" t="s">
        <v>352</v>
      </c>
      <c r="C12" s="134">
        <v>0</v>
      </c>
    </row>
    <row r="13" spans="1:3" x14ac:dyDescent="0.2">
      <c r="A13" s="60" t="s">
        <v>528</v>
      </c>
      <c r="B13" s="61" t="s">
        <v>529</v>
      </c>
      <c r="C13" s="134">
        <v>4.41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560000</v>
      </c>
    </row>
    <row r="16" spans="1:3" x14ac:dyDescent="0.2">
      <c r="A16" s="65">
        <v>3.1</v>
      </c>
      <c r="B16" s="59" t="s">
        <v>532</v>
      </c>
      <c r="C16" s="134">
        <v>0</v>
      </c>
    </row>
    <row r="17" spans="1:3" x14ac:dyDescent="0.2">
      <c r="A17" s="66">
        <v>3.2</v>
      </c>
      <c r="B17" s="59" t="s">
        <v>530</v>
      </c>
      <c r="C17" s="134">
        <v>0</v>
      </c>
    </row>
    <row r="18" spans="1:3" x14ac:dyDescent="0.2">
      <c r="A18" s="66">
        <v>3.3</v>
      </c>
      <c r="B18" s="61" t="s">
        <v>531</v>
      </c>
      <c r="C18" s="135">
        <v>560000</v>
      </c>
    </row>
    <row r="19" spans="1:3" x14ac:dyDescent="0.2">
      <c r="A19" s="55"/>
      <c r="B19" s="67"/>
      <c r="C19" s="68"/>
    </row>
    <row r="20" spans="1:3" x14ac:dyDescent="0.2">
      <c r="A20" s="69" t="s">
        <v>660</v>
      </c>
      <c r="B20" s="69"/>
      <c r="C20" s="132">
        <f>C5+C7-C15</f>
        <v>16541170.690000001</v>
      </c>
    </row>
    <row r="22" spans="1:3" x14ac:dyDescent="0.2">
      <c r="B22" s="38" t="s">
        <v>625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663</v>
      </c>
      <c r="B1" s="167"/>
      <c r="C1" s="168"/>
    </row>
    <row r="2" spans="1:3" s="40" customFormat="1" ht="18.95" customHeight="1" x14ac:dyDescent="0.25">
      <c r="A2" s="169" t="s">
        <v>615</v>
      </c>
      <c r="B2" s="170"/>
      <c r="C2" s="171"/>
    </row>
    <row r="3" spans="1:3" s="40" customFormat="1" ht="18.95" customHeight="1" x14ac:dyDescent="0.25">
      <c r="A3" s="169" t="s">
        <v>662</v>
      </c>
      <c r="B3" s="170"/>
      <c r="C3" s="171"/>
    </row>
    <row r="4" spans="1:3" x14ac:dyDescent="0.2">
      <c r="A4" s="163" t="s">
        <v>614</v>
      </c>
      <c r="B4" s="164"/>
      <c r="C4" s="165"/>
    </row>
    <row r="5" spans="1:3" x14ac:dyDescent="0.2">
      <c r="A5" s="79" t="s">
        <v>534</v>
      </c>
      <c r="B5" s="54"/>
      <c r="C5" s="136">
        <v>15513582.029999999</v>
      </c>
    </row>
    <row r="6" spans="1:3" x14ac:dyDescent="0.2">
      <c r="A6" s="73"/>
      <c r="B6" s="56"/>
      <c r="C6" s="74"/>
    </row>
    <row r="7" spans="1:3" x14ac:dyDescent="0.2">
      <c r="A7" s="64" t="s">
        <v>535</v>
      </c>
      <c r="B7" s="75"/>
      <c r="C7" s="133">
        <f>SUM(C8:C28)</f>
        <v>0</v>
      </c>
    </row>
    <row r="8" spans="1:3" x14ac:dyDescent="0.2">
      <c r="A8" s="121">
        <v>2.1</v>
      </c>
      <c r="B8" s="80" t="s">
        <v>370</v>
      </c>
      <c r="C8" s="137">
        <v>0</v>
      </c>
    </row>
    <row r="9" spans="1:3" x14ac:dyDescent="0.2">
      <c r="A9" s="121">
        <v>2.2000000000000002</v>
      </c>
      <c r="B9" s="80" t="s">
        <v>367</v>
      </c>
      <c r="C9" s="137">
        <v>0</v>
      </c>
    </row>
    <row r="10" spans="1:3" x14ac:dyDescent="0.2">
      <c r="A10" s="85">
        <v>2.2999999999999998</v>
      </c>
      <c r="B10" s="72" t="s">
        <v>237</v>
      </c>
      <c r="C10" s="137">
        <v>0</v>
      </c>
    </row>
    <row r="11" spans="1:3" x14ac:dyDescent="0.2">
      <c r="A11" s="85">
        <v>2.4</v>
      </c>
      <c r="B11" s="72" t="s">
        <v>238</v>
      </c>
      <c r="C11" s="137">
        <v>0</v>
      </c>
    </row>
    <row r="12" spans="1:3" x14ac:dyDescent="0.2">
      <c r="A12" s="85">
        <v>2.5</v>
      </c>
      <c r="B12" s="72" t="s">
        <v>239</v>
      </c>
      <c r="C12" s="137">
        <v>0</v>
      </c>
    </row>
    <row r="13" spans="1:3" x14ac:dyDescent="0.2">
      <c r="A13" s="85">
        <v>2.6</v>
      </c>
      <c r="B13" s="72" t="s">
        <v>240</v>
      </c>
      <c r="C13" s="137">
        <v>0</v>
      </c>
    </row>
    <row r="14" spans="1:3" x14ac:dyDescent="0.2">
      <c r="A14" s="85">
        <v>2.7</v>
      </c>
      <c r="B14" s="72" t="s">
        <v>241</v>
      </c>
      <c r="C14" s="137">
        <v>0</v>
      </c>
    </row>
    <row r="15" spans="1:3" x14ac:dyDescent="0.2">
      <c r="A15" s="85">
        <v>2.8</v>
      </c>
      <c r="B15" s="72" t="s">
        <v>242</v>
      </c>
      <c r="C15" s="137">
        <v>0</v>
      </c>
    </row>
    <row r="16" spans="1:3" x14ac:dyDescent="0.2">
      <c r="A16" s="85">
        <v>2.9</v>
      </c>
      <c r="B16" s="72" t="s">
        <v>244</v>
      </c>
      <c r="C16" s="137">
        <v>0</v>
      </c>
    </row>
    <row r="17" spans="1:3" x14ac:dyDescent="0.2">
      <c r="A17" s="85" t="s">
        <v>536</v>
      </c>
      <c r="B17" s="72" t="s">
        <v>537</v>
      </c>
      <c r="C17" s="137">
        <v>0</v>
      </c>
    </row>
    <row r="18" spans="1:3" x14ac:dyDescent="0.2">
      <c r="A18" s="85" t="s">
        <v>562</v>
      </c>
      <c r="B18" s="72" t="s">
        <v>246</v>
      </c>
      <c r="C18" s="137">
        <v>0</v>
      </c>
    </row>
    <row r="19" spans="1:3" x14ac:dyDescent="0.2">
      <c r="A19" s="85" t="s">
        <v>563</v>
      </c>
      <c r="B19" s="72" t="s">
        <v>538</v>
      </c>
      <c r="C19" s="137">
        <v>0</v>
      </c>
    </row>
    <row r="20" spans="1:3" x14ac:dyDescent="0.2">
      <c r="A20" s="85" t="s">
        <v>564</v>
      </c>
      <c r="B20" s="72" t="s">
        <v>539</v>
      </c>
      <c r="C20" s="137">
        <v>0</v>
      </c>
    </row>
    <row r="21" spans="1:3" x14ac:dyDescent="0.2">
      <c r="A21" s="85" t="s">
        <v>565</v>
      </c>
      <c r="B21" s="72" t="s">
        <v>540</v>
      </c>
      <c r="C21" s="137">
        <v>0</v>
      </c>
    </row>
    <row r="22" spans="1:3" x14ac:dyDescent="0.2">
      <c r="A22" s="85" t="s">
        <v>541</v>
      </c>
      <c r="B22" s="72" t="s">
        <v>542</v>
      </c>
      <c r="C22" s="137">
        <v>0</v>
      </c>
    </row>
    <row r="23" spans="1:3" x14ac:dyDescent="0.2">
      <c r="A23" s="85" t="s">
        <v>543</v>
      </c>
      <c r="B23" s="72" t="s">
        <v>544</v>
      </c>
      <c r="C23" s="137">
        <v>0</v>
      </c>
    </row>
    <row r="24" spans="1:3" x14ac:dyDescent="0.2">
      <c r="A24" s="85" t="s">
        <v>545</v>
      </c>
      <c r="B24" s="72" t="s">
        <v>546</v>
      </c>
      <c r="C24" s="137">
        <v>0</v>
      </c>
    </row>
    <row r="25" spans="1:3" x14ac:dyDescent="0.2">
      <c r="A25" s="85" t="s">
        <v>547</v>
      </c>
      <c r="B25" s="72" t="s">
        <v>548</v>
      </c>
      <c r="C25" s="137">
        <v>0</v>
      </c>
    </row>
    <row r="26" spans="1:3" x14ac:dyDescent="0.2">
      <c r="A26" s="85" t="s">
        <v>549</v>
      </c>
      <c r="B26" s="72" t="s">
        <v>550</v>
      </c>
      <c r="C26" s="137">
        <v>0</v>
      </c>
    </row>
    <row r="27" spans="1:3" x14ac:dyDescent="0.2">
      <c r="A27" s="85" t="s">
        <v>551</v>
      </c>
      <c r="B27" s="72" t="s">
        <v>552</v>
      </c>
      <c r="C27" s="137">
        <v>0</v>
      </c>
    </row>
    <row r="28" spans="1:3" x14ac:dyDescent="0.2">
      <c r="A28" s="85" t="s">
        <v>553</v>
      </c>
      <c r="B28" s="80" t="s">
        <v>554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555</v>
      </c>
      <c r="B30" s="84"/>
      <c r="C30" s="138">
        <f>SUM(C31:C35)</f>
        <v>647242.86</v>
      </c>
    </row>
    <row r="31" spans="1:3" x14ac:dyDescent="0.2">
      <c r="A31" s="85" t="s">
        <v>556</v>
      </c>
      <c r="B31" s="72" t="s">
        <v>439</v>
      </c>
      <c r="C31" s="137">
        <v>647242.86</v>
      </c>
    </row>
    <row r="32" spans="1:3" x14ac:dyDescent="0.2">
      <c r="A32" s="85" t="s">
        <v>557</v>
      </c>
      <c r="B32" s="72" t="s">
        <v>80</v>
      </c>
      <c r="C32" s="137">
        <v>0</v>
      </c>
    </row>
    <row r="33" spans="1:3" x14ac:dyDescent="0.2">
      <c r="A33" s="85" t="s">
        <v>558</v>
      </c>
      <c r="B33" s="72" t="s">
        <v>449</v>
      </c>
      <c r="C33" s="137">
        <v>0</v>
      </c>
    </row>
    <row r="34" spans="1:3" x14ac:dyDescent="0.2">
      <c r="A34" s="85" t="s">
        <v>559</v>
      </c>
      <c r="B34" s="72" t="s">
        <v>455</v>
      </c>
      <c r="C34" s="137">
        <v>0</v>
      </c>
    </row>
    <row r="35" spans="1:3" x14ac:dyDescent="0.2">
      <c r="A35" s="85" t="s">
        <v>560</v>
      </c>
      <c r="B35" s="80" t="s">
        <v>561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661</v>
      </c>
      <c r="B37" s="54"/>
      <c r="C37" s="132">
        <f>C5-C7+C30</f>
        <v>16160824.889999999</v>
      </c>
    </row>
    <row r="39" spans="1:3" x14ac:dyDescent="0.2">
      <c r="B39" s="38" t="s">
        <v>625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31" workbookViewId="0">
      <selection activeCell="B53" sqref="B53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4" width="20.140625" style="29" customWidth="1"/>
    <col min="5" max="5" width="20.85546875" style="29" customWidth="1"/>
    <col min="6" max="6" width="11.85546875" style="29" customWidth="1"/>
    <col min="7" max="7" width="12" style="29" customWidth="1"/>
    <col min="8" max="8" width="12.28515625" style="29" customWidth="1"/>
    <col min="9" max="9" width="10.5703125" style="29" customWidth="1"/>
    <col min="10" max="10" width="15.28515625" style="29" customWidth="1"/>
    <col min="11" max="16384" width="9.140625" style="29"/>
  </cols>
  <sheetData>
    <row r="1" spans="1:10" ht="18.95" customHeight="1" x14ac:dyDescent="0.2">
      <c r="A1" s="156" t="s">
        <v>663</v>
      </c>
      <c r="B1" s="172"/>
      <c r="C1" s="172"/>
      <c r="D1" s="172"/>
      <c r="E1" s="172"/>
      <c r="F1" s="172"/>
      <c r="G1" s="27" t="s">
        <v>605</v>
      </c>
      <c r="H1" s="28">
        <v>2023</v>
      </c>
    </row>
    <row r="2" spans="1:10" ht="18.95" customHeight="1" x14ac:dyDescent="0.2">
      <c r="A2" s="156" t="s">
        <v>616</v>
      </c>
      <c r="B2" s="172"/>
      <c r="C2" s="172"/>
      <c r="D2" s="172"/>
      <c r="E2" s="172"/>
      <c r="F2" s="172"/>
      <c r="G2" s="27" t="s">
        <v>606</v>
      </c>
      <c r="H2" s="28" t="s">
        <v>608</v>
      </c>
    </row>
    <row r="3" spans="1:10" ht="18.95" customHeight="1" x14ac:dyDescent="0.2">
      <c r="A3" s="173" t="s">
        <v>662</v>
      </c>
      <c r="B3" s="174"/>
      <c r="C3" s="174"/>
      <c r="D3" s="174"/>
      <c r="E3" s="174"/>
      <c r="F3" s="174"/>
      <c r="G3" s="27" t="s">
        <v>607</v>
      </c>
      <c r="H3" s="28">
        <v>4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2" customFormat="1" x14ac:dyDescent="0.2">
      <c r="A8" s="41">
        <v>7000</v>
      </c>
      <c r="B8" s="42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17101166.280000001</v>
      </c>
      <c r="E36" s="34">
        <v>-17101166.280000001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20396339.309999999</v>
      </c>
      <c r="E37" s="34">
        <v>-20396339.309999999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3659728.49</v>
      </c>
      <c r="E38" s="34">
        <v>-3659728.49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14044377.85</v>
      </c>
      <c r="E39" s="34">
        <v>-14044377.85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14037254.800000001</v>
      </c>
      <c r="E40" s="34">
        <v>-14037254.800000001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15795968.050000001</v>
      </c>
      <c r="E41" s="34">
        <v>-15795968.050000001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36725667.369999997</v>
      </c>
      <c r="E42" s="34">
        <v>-36725667.369999997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9287961.5600000005</v>
      </c>
      <c r="E43" s="34">
        <v>-9287961.5600000005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14339308.84</v>
      </c>
      <c r="E44" s="34">
        <v>-14339308.84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19137445.940000001</v>
      </c>
      <c r="E45" s="34">
        <v>-19137445.940000001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3891948.65</v>
      </c>
      <c r="E46" s="34">
        <v>-3891948.65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3534574.98</v>
      </c>
      <c r="E47" s="34">
        <v>-3534574.98</v>
      </c>
      <c r="F47" s="34">
        <f t="shared" si="0"/>
        <v>0</v>
      </c>
    </row>
    <row r="49" spans="2:4" x14ac:dyDescent="0.2">
      <c r="B49" s="29" t="s">
        <v>625</v>
      </c>
    </row>
    <row r="54" spans="2:4" x14ac:dyDescent="0.2">
      <c r="B54" s="29" t="s">
        <v>668</v>
      </c>
      <c r="D54" s="29" t="s">
        <v>669</v>
      </c>
    </row>
    <row r="55" spans="2:4" x14ac:dyDescent="0.2">
      <c r="B55" s="29" t="s">
        <v>664</v>
      </c>
      <c r="D55" s="29" t="s">
        <v>666</v>
      </c>
    </row>
    <row r="56" spans="2:4" x14ac:dyDescent="0.2">
      <c r="B56" s="29" t="s">
        <v>665</v>
      </c>
      <c r="D56" s="29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123</v>
      </c>
      <c r="B9" s="113"/>
      <c r="C9" s="113"/>
      <c r="D9" s="113"/>
    </row>
    <row r="10" spans="1:8" s="112" customFormat="1" ht="26.1" customHeight="1" x14ac:dyDescent="0.2">
      <c r="A10" s="115" t="s">
        <v>592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593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594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595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596</v>
      </c>
      <c r="B15" s="117" t="s">
        <v>40</v>
      </c>
    </row>
    <row r="16" spans="1:8" s="112" customFormat="1" ht="12.95" customHeight="1" x14ac:dyDescent="0.2">
      <c r="A16" s="116" t="s">
        <v>597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598</v>
      </c>
    </row>
    <row r="20" spans="1:4" s="112" customFormat="1" ht="12.95" customHeight="1" x14ac:dyDescent="0.2">
      <c r="A20" s="120" t="s">
        <v>599</v>
      </c>
    </row>
    <row r="21" spans="1:4" s="112" customFormat="1" x14ac:dyDescent="0.2">
      <c r="A21" s="113"/>
    </row>
    <row r="22" spans="1:4" s="112" customFormat="1" x14ac:dyDescent="0.2">
      <c r="A22" s="113" t="s">
        <v>516</v>
      </c>
      <c r="B22" s="113"/>
      <c r="C22" s="113"/>
      <c r="D22" s="113"/>
    </row>
    <row r="23" spans="1:4" s="112" customFormat="1" x14ac:dyDescent="0.2">
      <c r="A23" s="113" t="s">
        <v>517</v>
      </c>
      <c r="B23" s="113"/>
      <c r="C23" s="113"/>
      <c r="D23" s="113"/>
    </row>
    <row r="24" spans="1:4" s="112" customFormat="1" x14ac:dyDescent="0.2">
      <c r="A24" s="113" t="s">
        <v>518</v>
      </c>
      <c r="B24" s="113"/>
      <c r="C24" s="113"/>
      <c r="D24" s="113"/>
    </row>
    <row r="25" spans="1:4" s="112" customFormat="1" x14ac:dyDescent="0.2">
      <c r="A25" s="113" t="s">
        <v>519</v>
      </c>
      <c r="B25" s="113"/>
      <c r="C25" s="113"/>
      <c r="D25" s="113"/>
    </row>
    <row r="26" spans="1:4" s="112" customFormat="1" x14ac:dyDescent="0.2">
      <c r="A26" s="113" t="s">
        <v>520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C34" zoomScale="106" zoomScaleNormal="106" workbookViewId="0">
      <selection activeCell="A2" sqref="A2:F2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2.85546875" style="20" customWidth="1"/>
    <col min="4" max="4" width="15.5703125" style="20" customWidth="1"/>
    <col min="5" max="5" width="23.42578125" style="20" customWidth="1"/>
    <col min="6" max="6" width="17.140625" style="20" customWidth="1"/>
    <col min="7" max="8" width="16.7109375" style="20" customWidth="1"/>
    <col min="9" max="9" width="14.85546875" style="20" customWidth="1"/>
    <col min="10" max="16384" width="9.140625" style="20"/>
  </cols>
  <sheetData>
    <row r="1" spans="1:8" s="16" customFormat="1" ht="18.95" customHeight="1" x14ac:dyDescent="0.25">
      <c r="A1" s="154" t="s">
        <v>663</v>
      </c>
      <c r="B1" s="155"/>
      <c r="C1" s="155"/>
      <c r="D1" s="155"/>
      <c r="E1" s="155"/>
      <c r="F1" s="155"/>
      <c r="G1" s="14" t="s">
        <v>605</v>
      </c>
      <c r="H1" s="25">
        <v>2023</v>
      </c>
    </row>
    <row r="2" spans="1:8" s="16" customFormat="1" ht="18.95" customHeight="1" x14ac:dyDescent="0.25">
      <c r="A2" s="154" t="s">
        <v>609</v>
      </c>
      <c r="B2" s="155"/>
      <c r="C2" s="155"/>
      <c r="D2" s="155"/>
      <c r="E2" s="155"/>
      <c r="F2" s="155"/>
      <c r="G2" s="14" t="s">
        <v>606</v>
      </c>
      <c r="H2" s="25" t="s">
        <v>608</v>
      </c>
    </row>
    <row r="3" spans="1:8" s="16" customFormat="1" ht="18.95" customHeight="1" x14ac:dyDescent="0.25">
      <c r="A3" s="154" t="s">
        <v>662</v>
      </c>
      <c r="B3" s="155"/>
      <c r="C3" s="155"/>
      <c r="D3" s="155"/>
      <c r="E3" s="155"/>
      <c r="F3" s="155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10</v>
      </c>
      <c r="D27" s="24">
        <v>10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59898995.140000001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59898995.140000001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8476245.0399999991</v>
      </c>
      <c r="D62" s="24">
        <f t="shared" ref="D62:E62" si="0">SUM(D63:D70)</f>
        <v>647242.86</v>
      </c>
      <c r="E62" s="24">
        <f t="shared" si="0"/>
        <v>4236892.34</v>
      </c>
    </row>
    <row r="63" spans="1:9" x14ac:dyDescent="0.2">
      <c r="A63" s="22">
        <v>1241</v>
      </c>
      <c r="B63" s="20" t="s">
        <v>237</v>
      </c>
      <c r="C63" s="24">
        <v>3143065.39</v>
      </c>
      <c r="D63" s="24">
        <v>201374.91</v>
      </c>
      <c r="E63" s="24">
        <v>2218566.71</v>
      </c>
    </row>
    <row r="64" spans="1:9" x14ac:dyDescent="0.2">
      <c r="A64" s="22">
        <v>1242</v>
      </c>
      <c r="B64" s="20" t="s">
        <v>238</v>
      </c>
      <c r="C64" s="24">
        <v>98239.35</v>
      </c>
      <c r="D64" s="24">
        <v>16691.060000000001</v>
      </c>
      <c r="E64" s="24">
        <v>78514.36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242</v>
      </c>
      <c r="C68" s="24">
        <v>5234940.3</v>
      </c>
      <c r="D68" s="24">
        <v>429176.89</v>
      </c>
      <c r="E68" s="24">
        <v>1939811.27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1049748.76</v>
      </c>
      <c r="D110" s="24">
        <f>SUM(D111:D119)</f>
        <v>1049748.76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538160.81999999995</v>
      </c>
      <c r="D111" s="24">
        <f>C111</f>
        <v>538160.81999999995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2059</v>
      </c>
      <c r="D112" s="24">
        <f t="shared" ref="D112:D119" si="1">C112</f>
        <v>2059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489662.93</v>
      </c>
      <c r="D117" s="24">
        <f t="shared" si="1"/>
        <v>489662.93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19866.009999999998</v>
      </c>
      <c r="D119" s="24">
        <f t="shared" si="1"/>
        <v>19866.009999999998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9607.74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147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587</v>
      </c>
    </row>
    <row r="10" spans="1:2" ht="15" customHeight="1" x14ac:dyDescent="0.2">
      <c r="A10" s="96"/>
      <c r="B10" s="95" t="s">
        <v>588</v>
      </c>
    </row>
    <row r="11" spans="1:2" ht="15" customHeight="1" x14ac:dyDescent="0.2">
      <c r="A11" s="96"/>
      <c r="B11" s="95" t="s">
        <v>125</v>
      </c>
    </row>
    <row r="12" spans="1:2" ht="15" customHeight="1" x14ac:dyDescent="0.2">
      <c r="A12" s="96"/>
      <c r="B12" s="95" t="s">
        <v>124</v>
      </c>
    </row>
    <row r="13" spans="1:2" ht="15" customHeight="1" x14ac:dyDescent="0.2">
      <c r="A13" s="96"/>
      <c r="B13" s="95" t="s">
        <v>126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135</v>
      </c>
    </row>
    <row r="20" spans="1:2" x14ac:dyDescent="0.2">
      <c r="A20" s="96"/>
    </row>
    <row r="21" spans="1:2" ht="15" customHeight="1" x14ac:dyDescent="0.2">
      <c r="A21" s="94" t="s">
        <v>131</v>
      </c>
      <c r="B21" s="1" t="s">
        <v>186</v>
      </c>
    </row>
    <row r="22" spans="1:2" ht="15" customHeight="1" x14ac:dyDescent="0.2">
      <c r="A22" s="96"/>
      <c r="B22" s="100" t="s">
        <v>187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127</v>
      </c>
    </row>
    <row r="26" spans="1:2" ht="15" customHeight="1" x14ac:dyDescent="0.2">
      <c r="A26" s="96"/>
      <c r="B26" s="99" t="s">
        <v>128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134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129</v>
      </c>
    </row>
    <row r="37" spans="1:2" ht="15" customHeight="1" x14ac:dyDescent="0.2">
      <c r="A37" s="96"/>
      <c r="B37" s="95" t="s">
        <v>136</v>
      </c>
    </row>
    <row r="38" spans="1:2" ht="15" customHeight="1" x14ac:dyDescent="0.2">
      <c r="A38" s="96"/>
      <c r="B38" s="102" t="s">
        <v>189</v>
      </c>
    </row>
    <row r="39" spans="1:2" ht="15" customHeight="1" x14ac:dyDescent="0.2">
      <c r="A39" s="96"/>
      <c r="B39" s="95" t="s">
        <v>190</v>
      </c>
    </row>
    <row r="40" spans="1:2" ht="15" customHeight="1" x14ac:dyDescent="0.2">
      <c r="A40" s="96"/>
      <c r="B40" s="95" t="s">
        <v>132</v>
      </c>
    </row>
    <row r="41" spans="1:2" ht="15" customHeight="1" x14ac:dyDescent="0.2">
      <c r="A41" s="96"/>
      <c r="B41" s="95" t="s">
        <v>133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137</v>
      </c>
    </row>
    <row r="44" spans="1:2" ht="15" customHeight="1" x14ac:dyDescent="0.2">
      <c r="A44" s="96"/>
      <c r="B44" s="95" t="s">
        <v>140</v>
      </c>
    </row>
    <row r="45" spans="1:2" ht="15" customHeight="1" x14ac:dyDescent="0.2">
      <c r="A45" s="96"/>
      <c r="B45" s="102" t="s">
        <v>191</v>
      </c>
    </row>
    <row r="46" spans="1:2" ht="15" customHeight="1" x14ac:dyDescent="0.2">
      <c r="A46" s="96"/>
      <c r="B46" s="95" t="s">
        <v>192</v>
      </c>
    </row>
    <row r="47" spans="1:2" ht="15" customHeight="1" x14ac:dyDescent="0.2">
      <c r="A47" s="96"/>
      <c r="B47" s="95" t="s">
        <v>139</v>
      </c>
    </row>
    <row r="48" spans="1:2" ht="15" customHeight="1" x14ac:dyDescent="0.2">
      <c r="A48" s="96"/>
      <c r="B48" s="95" t="s">
        <v>138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168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220"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20" customWidth="1"/>
    <col min="2" max="2" width="78.28515625" style="20" customWidth="1"/>
    <col min="3" max="4" width="15.7109375" style="20" customWidth="1"/>
    <col min="5" max="5" width="7.7109375" style="20" customWidth="1"/>
    <col min="6" max="16384" width="9.140625" style="20"/>
  </cols>
  <sheetData>
    <row r="1" spans="1:5" s="26" customFormat="1" ht="18.95" customHeight="1" x14ac:dyDescent="0.25">
      <c r="A1" s="153" t="s">
        <v>663</v>
      </c>
      <c r="B1" s="153"/>
      <c r="C1" s="153"/>
      <c r="D1" s="14" t="s">
        <v>605</v>
      </c>
      <c r="E1" s="25">
        <v>2023</v>
      </c>
    </row>
    <row r="2" spans="1:5" s="16" customFormat="1" ht="18.95" customHeight="1" x14ac:dyDescent="0.25">
      <c r="A2" s="153" t="s">
        <v>610</v>
      </c>
      <c r="B2" s="153"/>
      <c r="C2" s="153"/>
      <c r="D2" s="14" t="s">
        <v>606</v>
      </c>
      <c r="E2" s="25" t="s">
        <v>608</v>
      </c>
    </row>
    <row r="3" spans="1:5" s="16" customFormat="1" ht="18.95" customHeight="1" x14ac:dyDescent="0.25">
      <c r="A3" s="153" t="s">
        <v>662</v>
      </c>
      <c r="B3" s="153"/>
      <c r="C3" s="153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45" t="s">
        <v>567</v>
      </c>
      <c r="B6" s="45"/>
      <c r="C6" s="45"/>
      <c r="D6" s="45"/>
      <c r="E6" s="45"/>
    </row>
    <row r="7" spans="1:5" x14ac:dyDescent="0.2">
      <c r="A7" s="46" t="s">
        <v>144</v>
      </c>
      <c r="B7" s="46" t="s">
        <v>141</v>
      </c>
      <c r="C7" s="46" t="s">
        <v>142</v>
      </c>
      <c r="D7" s="46" t="s">
        <v>303</v>
      </c>
      <c r="E7" s="46"/>
    </row>
    <row r="8" spans="1:5" x14ac:dyDescent="0.2">
      <c r="A8" s="48">
        <v>4100</v>
      </c>
      <c r="B8" s="49" t="s">
        <v>304</v>
      </c>
      <c r="C8" s="52">
        <f>SUM(C9+C19+C25+C28+C34+C37+C46)</f>
        <v>1559670.89</v>
      </c>
      <c r="D8" s="87"/>
      <c r="E8" s="47"/>
    </row>
    <row r="9" spans="1:5" x14ac:dyDescent="0.2">
      <c r="A9" s="48">
        <v>4110</v>
      </c>
      <c r="B9" s="49" t="s">
        <v>305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306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307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308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309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310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311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312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490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313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314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315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491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316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317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318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319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320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492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321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322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323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324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493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325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494</v>
      </c>
      <c r="C34" s="52">
        <f>SUM(C35:C36)</f>
        <v>0</v>
      </c>
      <c r="D34" s="87"/>
      <c r="E34" s="47"/>
    </row>
    <row r="35" spans="1:5" x14ac:dyDescent="0.2">
      <c r="A35" s="48">
        <v>4151</v>
      </c>
      <c r="B35" s="49" t="s">
        <v>494</v>
      </c>
      <c r="C35" s="52">
        <v>0</v>
      </c>
      <c r="D35" s="87"/>
      <c r="E35" s="47"/>
    </row>
    <row r="36" spans="1:5" ht="22.5" x14ac:dyDescent="0.2">
      <c r="A36" s="48">
        <v>4154</v>
      </c>
      <c r="B36" s="50" t="s">
        <v>495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496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326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327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328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329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330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497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331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332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600</v>
      </c>
      <c r="C46" s="52">
        <f>SUM(C47:C54)</f>
        <v>1559670.89</v>
      </c>
      <c r="D46" s="87"/>
      <c r="E46" s="47"/>
    </row>
    <row r="47" spans="1:5" x14ac:dyDescent="0.2">
      <c r="A47" s="48">
        <v>4171</v>
      </c>
      <c r="B47" s="49" t="s">
        <v>498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499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500</v>
      </c>
      <c r="C49" s="52">
        <v>1559670.89</v>
      </c>
      <c r="D49" s="87"/>
      <c r="E49" s="47"/>
    </row>
    <row r="50" spans="1:5" ht="22.5" x14ac:dyDescent="0.2">
      <c r="A50" s="48">
        <v>4174</v>
      </c>
      <c r="B50" s="50" t="s">
        <v>501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502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503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504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505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566</v>
      </c>
      <c r="B56" s="45"/>
      <c r="C56" s="45"/>
      <c r="D56" s="45"/>
      <c r="E56" s="45"/>
    </row>
    <row r="57" spans="1:5" x14ac:dyDescent="0.2">
      <c r="A57" s="46" t="s">
        <v>144</v>
      </c>
      <c r="B57" s="46" t="s">
        <v>141</v>
      </c>
      <c r="C57" s="46" t="s">
        <v>142</v>
      </c>
      <c r="D57" s="46" t="s">
        <v>303</v>
      </c>
      <c r="E57" s="46"/>
    </row>
    <row r="58" spans="1:5" ht="33.75" x14ac:dyDescent="0.2">
      <c r="A58" s="48">
        <v>4200</v>
      </c>
      <c r="B58" s="50" t="s">
        <v>506</v>
      </c>
      <c r="C58" s="52">
        <f>+C59+C65</f>
        <v>14953080.67</v>
      </c>
      <c r="D58" s="87"/>
      <c r="E58" s="47"/>
    </row>
    <row r="59" spans="1:5" ht="22.5" x14ac:dyDescent="0.2">
      <c r="A59" s="48">
        <v>4210</v>
      </c>
      <c r="B59" s="50" t="s">
        <v>507</v>
      </c>
      <c r="C59" s="52">
        <f>SUM(C60:C64)</f>
        <v>6824706.5199999996</v>
      </c>
      <c r="D59" s="87"/>
      <c r="E59" s="47"/>
    </row>
    <row r="60" spans="1:5" x14ac:dyDescent="0.2">
      <c r="A60" s="48">
        <v>4211</v>
      </c>
      <c r="B60" s="49" t="s">
        <v>333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334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335</v>
      </c>
      <c r="C62" s="52">
        <v>6824706.5199999996</v>
      </c>
      <c r="D62" s="87"/>
      <c r="E62" s="47"/>
    </row>
    <row r="63" spans="1:5" x14ac:dyDescent="0.2">
      <c r="A63" s="48">
        <v>4214</v>
      </c>
      <c r="B63" s="49" t="s">
        <v>508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509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336</v>
      </c>
      <c r="C65" s="52">
        <f>SUM(C66:C69)</f>
        <v>8128374.1500000004</v>
      </c>
      <c r="D65" s="87"/>
      <c r="E65" s="47"/>
    </row>
    <row r="66" spans="1:5" x14ac:dyDescent="0.2">
      <c r="A66" s="48">
        <v>4221</v>
      </c>
      <c r="B66" s="49" t="s">
        <v>337</v>
      </c>
      <c r="C66" s="52">
        <v>8128374.1500000004</v>
      </c>
      <c r="D66" s="87"/>
      <c r="E66" s="47"/>
    </row>
    <row r="67" spans="1:5" x14ac:dyDescent="0.2">
      <c r="A67" s="48">
        <v>4223</v>
      </c>
      <c r="B67" s="49" t="s">
        <v>338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340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510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574</v>
      </c>
      <c r="B71" s="45"/>
      <c r="C71" s="45"/>
      <c r="D71" s="45"/>
      <c r="E71" s="45"/>
    </row>
    <row r="72" spans="1:5" x14ac:dyDescent="0.2">
      <c r="A72" s="46" t="s">
        <v>144</v>
      </c>
      <c r="B72" s="46" t="s">
        <v>141</v>
      </c>
      <c r="C72" s="46" t="s">
        <v>142</v>
      </c>
      <c r="D72" s="46" t="s">
        <v>145</v>
      </c>
      <c r="E72" s="46" t="s">
        <v>205</v>
      </c>
    </row>
    <row r="73" spans="1:5" x14ac:dyDescent="0.2">
      <c r="A73" s="51">
        <v>4300</v>
      </c>
      <c r="B73" s="49" t="s">
        <v>341</v>
      </c>
      <c r="C73" s="52">
        <f>C74+C77+C83+C85+C87</f>
        <v>28419.13</v>
      </c>
      <c r="D73" s="49"/>
      <c r="E73" s="49"/>
    </row>
    <row r="74" spans="1:5" x14ac:dyDescent="0.2">
      <c r="A74" s="51">
        <v>4310</v>
      </c>
      <c r="B74" s="49" t="s">
        <v>342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511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343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344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345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346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347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348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349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350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350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351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351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352</v>
      </c>
      <c r="C87" s="52">
        <f>SUM(C88:C94)</f>
        <v>28419.13</v>
      </c>
      <c r="D87" s="49"/>
      <c r="E87" s="49"/>
    </row>
    <row r="88" spans="1:5" x14ac:dyDescent="0.2">
      <c r="A88" s="51">
        <v>4392</v>
      </c>
      <c r="B88" s="49" t="s">
        <v>353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512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354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355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356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513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352</v>
      </c>
      <c r="C94" s="52">
        <v>28419.13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568</v>
      </c>
      <c r="B96" s="45"/>
      <c r="C96" s="45"/>
      <c r="D96" s="45"/>
      <c r="E96" s="45"/>
    </row>
    <row r="97" spans="1:5" x14ac:dyDescent="0.2">
      <c r="A97" s="46" t="s">
        <v>144</v>
      </c>
      <c r="B97" s="46" t="s">
        <v>141</v>
      </c>
      <c r="C97" s="46" t="s">
        <v>142</v>
      </c>
      <c r="D97" s="46" t="s">
        <v>357</v>
      </c>
      <c r="E97" s="46" t="s">
        <v>205</v>
      </c>
    </row>
    <row r="98" spans="1:5" x14ac:dyDescent="0.2">
      <c r="A98" s="51">
        <v>5000</v>
      </c>
      <c r="B98" s="49" t="s">
        <v>358</v>
      </c>
      <c r="C98" s="52">
        <f>C99+C127+C160+C170+C185+C214</f>
        <v>16160824.889999999</v>
      </c>
      <c r="D98" s="53">
        <v>1</v>
      </c>
      <c r="E98" s="49"/>
    </row>
    <row r="99" spans="1:5" x14ac:dyDescent="0.2">
      <c r="A99" s="51">
        <v>5100</v>
      </c>
      <c r="B99" s="49" t="s">
        <v>359</v>
      </c>
      <c r="C99" s="52">
        <f>C100+C107+C117</f>
        <v>15365738.779999999</v>
      </c>
      <c r="D99" s="53">
        <f>C99/$C$98</f>
        <v>0.95080163819533847</v>
      </c>
      <c r="E99" s="49"/>
    </row>
    <row r="100" spans="1:5" x14ac:dyDescent="0.2">
      <c r="A100" s="51">
        <v>5110</v>
      </c>
      <c r="B100" s="49" t="s">
        <v>360</v>
      </c>
      <c r="C100" s="52">
        <f>SUM(C101:C106)</f>
        <v>10420202.77</v>
      </c>
      <c r="D100" s="53">
        <f t="shared" ref="D100:D163" si="0">C100/$C$98</f>
        <v>0.64478161485728469</v>
      </c>
      <c r="E100" s="49"/>
    </row>
    <row r="101" spans="1:5" x14ac:dyDescent="0.2">
      <c r="A101" s="51">
        <v>5111</v>
      </c>
      <c r="B101" s="49" t="s">
        <v>361</v>
      </c>
      <c r="C101" s="52">
        <v>4885938.25</v>
      </c>
      <c r="D101" s="53">
        <f t="shared" si="0"/>
        <v>0.30233223138401322</v>
      </c>
      <c r="E101" s="49"/>
    </row>
    <row r="102" spans="1:5" x14ac:dyDescent="0.2">
      <c r="A102" s="51">
        <v>5112</v>
      </c>
      <c r="B102" s="49" t="s">
        <v>362</v>
      </c>
      <c r="C102" s="52">
        <v>1988730</v>
      </c>
      <c r="D102" s="53">
        <f t="shared" si="0"/>
        <v>0.12305869369518305</v>
      </c>
      <c r="E102" s="49"/>
    </row>
    <row r="103" spans="1:5" x14ac:dyDescent="0.2">
      <c r="A103" s="51">
        <v>5113</v>
      </c>
      <c r="B103" s="49" t="s">
        <v>363</v>
      </c>
      <c r="C103" s="52">
        <v>894762.84</v>
      </c>
      <c r="D103" s="53">
        <f t="shared" si="0"/>
        <v>5.5366161448458094E-2</v>
      </c>
      <c r="E103" s="49"/>
    </row>
    <row r="104" spans="1:5" x14ac:dyDescent="0.2">
      <c r="A104" s="51">
        <v>5114</v>
      </c>
      <c r="B104" s="49" t="s">
        <v>364</v>
      </c>
      <c r="C104" s="52">
        <v>1506490.17</v>
      </c>
      <c r="D104" s="53">
        <f t="shared" si="0"/>
        <v>9.3218643247114596E-2</v>
      </c>
      <c r="E104" s="49"/>
    </row>
    <row r="105" spans="1:5" x14ac:dyDescent="0.2">
      <c r="A105" s="51">
        <v>5115</v>
      </c>
      <c r="B105" s="49" t="s">
        <v>365</v>
      </c>
      <c r="C105" s="52">
        <v>1144281.51</v>
      </c>
      <c r="D105" s="53">
        <f t="shared" si="0"/>
        <v>7.0805885082515743E-2</v>
      </c>
      <c r="E105" s="49"/>
    </row>
    <row r="106" spans="1:5" x14ac:dyDescent="0.2">
      <c r="A106" s="51">
        <v>5116</v>
      </c>
      <c r="B106" s="49" t="s">
        <v>366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367</v>
      </c>
      <c r="C107" s="52">
        <f>SUM(C108:C116)</f>
        <v>549937.42000000004</v>
      </c>
      <c r="D107" s="53">
        <f t="shared" si="0"/>
        <v>3.4029043922150934E-2</v>
      </c>
      <c r="E107" s="49"/>
    </row>
    <row r="108" spans="1:5" x14ac:dyDescent="0.2">
      <c r="A108" s="51">
        <v>5121</v>
      </c>
      <c r="B108" s="49" t="s">
        <v>368</v>
      </c>
      <c r="C108" s="52">
        <v>287180.56</v>
      </c>
      <c r="D108" s="53">
        <f t="shared" si="0"/>
        <v>1.7770167176163247E-2</v>
      </c>
      <c r="E108" s="49"/>
    </row>
    <row r="109" spans="1:5" x14ac:dyDescent="0.2">
      <c r="A109" s="51">
        <v>5122</v>
      </c>
      <c r="B109" s="49" t="s">
        <v>369</v>
      </c>
      <c r="C109" s="52">
        <v>42962.83</v>
      </c>
      <c r="D109" s="53">
        <f t="shared" si="0"/>
        <v>2.6584552640369586E-3</v>
      </c>
      <c r="E109" s="49"/>
    </row>
    <row r="110" spans="1:5" x14ac:dyDescent="0.2">
      <c r="A110" s="51">
        <v>5123</v>
      </c>
      <c r="B110" s="49" t="s">
        <v>370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371</v>
      </c>
      <c r="C111" s="52">
        <v>2469</v>
      </c>
      <c r="D111" s="53">
        <f t="shared" si="0"/>
        <v>1.5277685494431467E-4</v>
      </c>
      <c r="E111" s="49"/>
    </row>
    <row r="112" spans="1:5" x14ac:dyDescent="0.2">
      <c r="A112" s="51">
        <v>5125</v>
      </c>
      <c r="B112" s="49" t="s">
        <v>372</v>
      </c>
      <c r="C112" s="52">
        <v>3999.68</v>
      </c>
      <c r="D112" s="53">
        <f t="shared" si="0"/>
        <v>2.4749231720683538E-4</v>
      </c>
      <c r="E112" s="49"/>
    </row>
    <row r="113" spans="1:5" x14ac:dyDescent="0.2">
      <c r="A113" s="51">
        <v>5126</v>
      </c>
      <c r="B113" s="49" t="s">
        <v>373</v>
      </c>
      <c r="C113" s="52">
        <v>152124.37</v>
      </c>
      <c r="D113" s="53">
        <f t="shared" si="0"/>
        <v>9.4131562612333967E-3</v>
      </c>
      <c r="E113" s="49"/>
    </row>
    <row r="114" spans="1:5" x14ac:dyDescent="0.2">
      <c r="A114" s="51">
        <v>5127</v>
      </c>
      <c r="B114" s="49" t="s">
        <v>374</v>
      </c>
      <c r="C114" s="52">
        <v>0</v>
      </c>
      <c r="D114" s="53">
        <f t="shared" si="0"/>
        <v>0</v>
      </c>
      <c r="E114" s="49"/>
    </row>
    <row r="115" spans="1:5" x14ac:dyDescent="0.2">
      <c r="A115" s="51">
        <v>5128</v>
      </c>
      <c r="B115" s="49" t="s">
        <v>375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376</v>
      </c>
      <c r="C116" s="52">
        <v>61200.98</v>
      </c>
      <c r="D116" s="53">
        <f t="shared" si="0"/>
        <v>3.7869960485661823E-3</v>
      </c>
      <c r="E116" s="49"/>
    </row>
    <row r="117" spans="1:5" x14ac:dyDescent="0.2">
      <c r="A117" s="51">
        <v>5130</v>
      </c>
      <c r="B117" s="49" t="s">
        <v>377</v>
      </c>
      <c r="C117" s="52">
        <f>SUM(C118:C126)</f>
        <v>4395598.59</v>
      </c>
      <c r="D117" s="53">
        <f t="shared" si="0"/>
        <v>0.27199097941590283</v>
      </c>
      <c r="E117" s="49"/>
    </row>
    <row r="118" spans="1:5" x14ac:dyDescent="0.2">
      <c r="A118" s="51">
        <v>5131</v>
      </c>
      <c r="B118" s="49" t="s">
        <v>378</v>
      </c>
      <c r="C118" s="52">
        <v>434301.09</v>
      </c>
      <c r="D118" s="53">
        <f t="shared" si="0"/>
        <v>2.6873695678042833E-2</v>
      </c>
      <c r="E118" s="49"/>
    </row>
    <row r="119" spans="1:5" x14ac:dyDescent="0.2">
      <c r="A119" s="51">
        <v>5132</v>
      </c>
      <c r="B119" s="49" t="s">
        <v>379</v>
      </c>
      <c r="C119" s="52">
        <v>180927.31</v>
      </c>
      <c r="D119" s="53">
        <f t="shared" si="0"/>
        <v>1.1195425433509539E-2</v>
      </c>
      <c r="E119" s="49"/>
    </row>
    <row r="120" spans="1:5" x14ac:dyDescent="0.2">
      <c r="A120" s="51">
        <v>5133</v>
      </c>
      <c r="B120" s="49" t="s">
        <v>380</v>
      </c>
      <c r="C120" s="52">
        <v>1001336.62</v>
      </c>
      <c r="D120" s="53">
        <f t="shared" si="0"/>
        <v>6.1960736955921566E-2</v>
      </c>
      <c r="E120" s="49"/>
    </row>
    <row r="121" spans="1:5" x14ac:dyDescent="0.2">
      <c r="A121" s="51">
        <v>5134</v>
      </c>
      <c r="B121" s="49" t="s">
        <v>381</v>
      </c>
      <c r="C121" s="52">
        <v>125685.75</v>
      </c>
      <c r="D121" s="53">
        <f t="shared" si="0"/>
        <v>7.7771865517688938E-3</v>
      </c>
      <c r="E121" s="49"/>
    </row>
    <row r="122" spans="1:5" x14ac:dyDescent="0.2">
      <c r="A122" s="51">
        <v>5135</v>
      </c>
      <c r="B122" s="49" t="s">
        <v>382</v>
      </c>
      <c r="C122" s="52">
        <v>1236737.75</v>
      </c>
      <c r="D122" s="53">
        <f t="shared" si="0"/>
        <v>7.652689503276959E-2</v>
      </c>
      <c r="E122" s="49"/>
    </row>
    <row r="123" spans="1:5" x14ac:dyDescent="0.2">
      <c r="A123" s="51">
        <v>5136</v>
      </c>
      <c r="B123" s="49" t="s">
        <v>383</v>
      </c>
      <c r="C123" s="52">
        <v>137157.56</v>
      </c>
      <c r="D123" s="53">
        <f t="shared" si="0"/>
        <v>8.4870395498728782E-3</v>
      </c>
      <c r="E123" s="49"/>
    </row>
    <row r="124" spans="1:5" x14ac:dyDescent="0.2">
      <c r="A124" s="51">
        <v>5137</v>
      </c>
      <c r="B124" s="49" t="s">
        <v>384</v>
      </c>
      <c r="C124" s="52">
        <v>55197.19</v>
      </c>
      <c r="D124" s="53">
        <f t="shared" si="0"/>
        <v>3.4154933535697762E-3</v>
      </c>
      <c r="E124" s="49"/>
    </row>
    <row r="125" spans="1:5" x14ac:dyDescent="0.2">
      <c r="A125" s="51">
        <v>5138</v>
      </c>
      <c r="B125" s="49" t="s">
        <v>385</v>
      </c>
      <c r="C125" s="52">
        <v>59086.25</v>
      </c>
      <c r="D125" s="53">
        <f t="shared" si="0"/>
        <v>3.6561407231484461E-3</v>
      </c>
      <c r="E125" s="49"/>
    </row>
    <row r="126" spans="1:5" x14ac:dyDescent="0.2">
      <c r="A126" s="51">
        <v>5139</v>
      </c>
      <c r="B126" s="49" t="s">
        <v>386</v>
      </c>
      <c r="C126" s="52">
        <v>1165169.07</v>
      </c>
      <c r="D126" s="53">
        <f t="shared" si="0"/>
        <v>7.2098366137299336E-2</v>
      </c>
      <c r="E126" s="49"/>
    </row>
    <row r="127" spans="1:5" x14ac:dyDescent="0.2">
      <c r="A127" s="51">
        <v>5200</v>
      </c>
      <c r="B127" s="49" t="s">
        <v>387</v>
      </c>
      <c r="C127" s="52">
        <f>C128+C131+C134+C137+C142+C146+C149+C151+C157</f>
        <v>147843.25</v>
      </c>
      <c r="D127" s="53">
        <f t="shared" si="0"/>
        <v>9.1482489913916765E-3</v>
      </c>
      <c r="E127" s="49"/>
    </row>
    <row r="128" spans="1:5" x14ac:dyDescent="0.2">
      <c r="A128" s="51">
        <v>5210</v>
      </c>
      <c r="B128" s="49" t="s">
        <v>388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389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390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391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392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393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338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394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395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339</v>
      </c>
      <c r="C137" s="52">
        <f>SUM(C138:C141)</f>
        <v>147843.25</v>
      </c>
      <c r="D137" s="53">
        <f t="shared" si="0"/>
        <v>9.1482489913916765E-3</v>
      </c>
      <c r="E137" s="49"/>
    </row>
    <row r="138" spans="1:5" x14ac:dyDescent="0.2">
      <c r="A138" s="51">
        <v>5241</v>
      </c>
      <c r="B138" s="49" t="s">
        <v>396</v>
      </c>
      <c r="C138" s="52">
        <v>0</v>
      </c>
      <c r="D138" s="53">
        <f t="shared" si="0"/>
        <v>0</v>
      </c>
      <c r="E138" s="49"/>
    </row>
    <row r="139" spans="1:5" x14ac:dyDescent="0.2">
      <c r="A139" s="51">
        <v>5242</v>
      </c>
      <c r="B139" s="49" t="s">
        <v>397</v>
      </c>
      <c r="C139" s="52">
        <v>147843.25</v>
      </c>
      <c r="D139" s="53">
        <f t="shared" si="0"/>
        <v>9.1482489913916765E-3</v>
      </c>
      <c r="E139" s="49"/>
    </row>
    <row r="140" spans="1:5" x14ac:dyDescent="0.2">
      <c r="A140" s="51">
        <v>5243</v>
      </c>
      <c r="B140" s="49" t="s">
        <v>398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399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340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400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401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402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403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404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405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406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407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408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409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410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411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412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413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414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415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416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417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333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418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419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334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420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421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335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422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423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424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425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426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427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428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429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430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431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432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433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434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434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435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436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437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438</v>
      </c>
      <c r="C185" s="52">
        <f>C186+C195+C198+C204</f>
        <v>647242.86</v>
      </c>
      <c r="D185" s="53">
        <f t="shared" si="1"/>
        <v>4.0050112813269895E-2</v>
      </c>
      <c r="E185" s="49"/>
    </row>
    <row r="186" spans="1:5" x14ac:dyDescent="0.2">
      <c r="A186" s="51">
        <v>5510</v>
      </c>
      <c r="B186" s="49" t="s">
        <v>439</v>
      </c>
      <c r="C186" s="52">
        <f>SUM(C187:C194)</f>
        <v>647242.86</v>
      </c>
      <c r="D186" s="53">
        <f t="shared" si="1"/>
        <v>4.0050112813269895E-2</v>
      </c>
      <c r="E186" s="49"/>
    </row>
    <row r="187" spans="1:5" x14ac:dyDescent="0.2">
      <c r="A187" s="51">
        <v>5511</v>
      </c>
      <c r="B187" s="49" t="s">
        <v>440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441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442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443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444</v>
      </c>
      <c r="C191" s="52">
        <v>647242.86</v>
      </c>
      <c r="D191" s="53">
        <f t="shared" si="1"/>
        <v>4.0050112813269895E-2</v>
      </c>
      <c r="E191" s="49"/>
    </row>
    <row r="192" spans="1:5" x14ac:dyDescent="0.2">
      <c r="A192" s="51">
        <v>5516</v>
      </c>
      <c r="B192" s="49" t="s">
        <v>445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446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447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448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449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450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451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452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453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454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455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456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457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514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355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461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515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462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463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464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188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569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146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570</v>
      </c>
      <c r="B9" s="97" t="s">
        <v>148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572</v>
      </c>
      <c r="B12" s="97" t="s">
        <v>148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573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2" sqref="A2:C2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663</v>
      </c>
      <c r="B1" s="156"/>
      <c r="C1" s="156"/>
      <c r="D1" s="27" t="s">
        <v>605</v>
      </c>
      <c r="E1" s="28">
        <v>2023</v>
      </c>
    </row>
    <row r="2" spans="1:5" ht="18.95" customHeight="1" x14ac:dyDescent="0.2">
      <c r="A2" s="156" t="s">
        <v>611</v>
      </c>
      <c r="B2" s="156"/>
      <c r="C2" s="156"/>
      <c r="D2" s="27" t="s">
        <v>606</v>
      </c>
      <c r="E2" s="28" t="s">
        <v>608</v>
      </c>
    </row>
    <row r="3" spans="1:5" ht="18.95" customHeight="1" x14ac:dyDescent="0.2">
      <c r="A3" s="156" t="s">
        <v>662</v>
      </c>
      <c r="B3" s="156"/>
      <c r="C3" s="156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78825852.340000004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380345.8</v>
      </c>
    </row>
    <row r="15" spans="1:5" x14ac:dyDescent="0.2">
      <c r="A15" s="33">
        <v>3220</v>
      </c>
      <c r="B15" s="29" t="s">
        <v>469</v>
      </c>
      <c r="C15" s="34">
        <v>-12294776.49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51515.57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51515.57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173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2"/>
  <sheetViews>
    <sheetView topLeftCell="A13" workbookViewId="0">
      <selection activeCell="A2" sqref="A2:C2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0.140625" style="29" customWidth="1"/>
    <col min="6" max="16384" width="9.140625" style="29"/>
  </cols>
  <sheetData>
    <row r="1" spans="1:5" s="35" customFormat="1" ht="18.95" customHeight="1" x14ac:dyDescent="0.25">
      <c r="A1" s="156" t="s">
        <v>663</v>
      </c>
      <c r="B1" s="156"/>
      <c r="C1" s="156"/>
      <c r="D1" s="27" t="s">
        <v>605</v>
      </c>
      <c r="E1" s="28">
        <v>2023</v>
      </c>
    </row>
    <row r="2" spans="1:5" s="35" customFormat="1" ht="18.95" customHeight="1" x14ac:dyDescent="0.25">
      <c r="A2" s="156" t="s">
        <v>612</v>
      </c>
      <c r="B2" s="156"/>
      <c r="C2" s="156"/>
      <c r="D2" s="27" t="s">
        <v>606</v>
      </c>
      <c r="E2" s="28" t="s">
        <v>608</v>
      </c>
    </row>
    <row r="3" spans="1:5" s="35" customFormat="1" ht="18.95" customHeight="1" x14ac:dyDescent="0.25">
      <c r="A3" s="156" t="s">
        <v>662</v>
      </c>
      <c r="B3" s="156"/>
      <c r="C3" s="156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3883935.88</v>
      </c>
      <c r="D9" s="34">
        <v>2320946.5299999998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23">
        <f>SUM(C8:C14)</f>
        <v>3883935.88</v>
      </c>
      <c r="D15" s="123">
        <f>SUM(D8:D14)</f>
        <v>2320946.5299999998</v>
      </c>
    </row>
    <row r="18" spans="1:4" x14ac:dyDescent="0.2">
      <c r="A18" s="31" t="s">
        <v>176</v>
      </c>
      <c r="B18" s="31"/>
      <c r="C18" s="31"/>
      <c r="D18" s="31"/>
    </row>
    <row r="19" spans="1:4" x14ac:dyDescent="0.2">
      <c r="A19" s="32" t="s">
        <v>144</v>
      </c>
      <c r="B19" s="32" t="s">
        <v>649</v>
      </c>
      <c r="C19" s="131" t="s">
        <v>648</v>
      </c>
      <c r="D19" s="131" t="s">
        <v>179</v>
      </c>
    </row>
    <row r="20" spans="1:4" x14ac:dyDescent="0.2">
      <c r="A20" s="41">
        <v>1230</v>
      </c>
      <c r="B20" s="42" t="s">
        <v>228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229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230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231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232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233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234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235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236</v>
      </c>
      <c r="C28" s="123">
        <f>SUM(C29:C36)</f>
        <v>0</v>
      </c>
      <c r="D28" s="123">
        <f>SUM(D29:D36)</f>
        <v>0</v>
      </c>
    </row>
    <row r="29" spans="1:4" x14ac:dyDescent="0.2">
      <c r="A29" s="33">
        <v>1241</v>
      </c>
      <c r="B29" s="29" t="s">
        <v>237</v>
      </c>
      <c r="C29" s="34">
        <v>0</v>
      </c>
      <c r="D29" s="34">
        <v>0</v>
      </c>
    </row>
    <row r="30" spans="1:4" x14ac:dyDescent="0.2">
      <c r="A30" s="33">
        <v>1242</v>
      </c>
      <c r="B30" s="29" t="s">
        <v>238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239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240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241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242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246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247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34">
        <v>0</v>
      </c>
    </row>
    <row r="43" spans="1:5" x14ac:dyDescent="0.2">
      <c r="B43" s="124" t="s">
        <v>628</v>
      </c>
      <c r="C43" s="123">
        <f>C20+C28+C37</f>
        <v>0</v>
      </c>
      <c r="D43" s="123">
        <f>D20+D28+D37</f>
        <v>0</v>
      </c>
    </row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629</v>
      </c>
      <c r="C47" s="123">
        <v>380345.8</v>
      </c>
      <c r="D47" s="123">
        <v>-85992.9</v>
      </c>
    </row>
    <row r="48" spans="1:5" x14ac:dyDescent="0.2">
      <c r="A48" s="33"/>
      <c r="B48" s="124" t="s">
        <v>617</v>
      </c>
      <c r="C48" s="123">
        <f>C51+C63+C91+C94+C49</f>
        <v>718911.1</v>
      </c>
      <c r="D48" s="123">
        <f>D51+D63+D91+D94+D49</f>
        <v>1033275.38</v>
      </c>
    </row>
    <row r="49" spans="1:4" x14ac:dyDescent="0.2">
      <c r="A49" s="140">
        <v>5100</v>
      </c>
      <c r="B49" s="141" t="s">
        <v>359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650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424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618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426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619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429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620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432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621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621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622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436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437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438</v>
      </c>
      <c r="C63" s="123">
        <f>C64+C73+C76+C82</f>
        <v>647242.86</v>
      </c>
      <c r="D63" s="123">
        <f>D64+D73+D76+D82</f>
        <v>950531.26</v>
      </c>
    </row>
    <row r="64" spans="1:4" x14ac:dyDescent="0.2">
      <c r="A64" s="33">
        <v>5510</v>
      </c>
      <c r="B64" s="29" t="s">
        <v>439</v>
      </c>
      <c r="C64" s="34">
        <f>SUM(C65:C72)</f>
        <v>647242.86</v>
      </c>
      <c r="D64" s="34">
        <f>SUM(D65:D72)</f>
        <v>950531.26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647242.86</v>
      </c>
      <c r="D69" s="34">
        <v>950531.26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630</v>
      </c>
      <c r="C94" s="123">
        <f>SUM(C95:C99)</f>
        <v>71668.240000000005</v>
      </c>
      <c r="D94" s="123">
        <f>SUM(D95:D99)</f>
        <v>82744.12</v>
      </c>
    </row>
    <row r="95" spans="1:4" x14ac:dyDescent="0.2">
      <c r="A95" s="33">
        <v>2111</v>
      </c>
      <c r="B95" s="29" t="s">
        <v>631</v>
      </c>
      <c r="C95" s="34">
        <v>0</v>
      </c>
      <c r="D95" s="34">
        <v>0</v>
      </c>
    </row>
    <row r="96" spans="1:4" x14ac:dyDescent="0.2">
      <c r="A96" s="33">
        <v>2112</v>
      </c>
      <c r="B96" s="29" t="s">
        <v>632</v>
      </c>
      <c r="C96" s="34">
        <v>0</v>
      </c>
      <c r="D96" s="34">
        <v>10650.12</v>
      </c>
    </row>
    <row r="97" spans="1:4" x14ac:dyDescent="0.2">
      <c r="A97" s="33">
        <v>2112</v>
      </c>
      <c r="B97" s="29" t="s">
        <v>633</v>
      </c>
      <c r="C97" s="34">
        <v>71668.240000000005</v>
      </c>
      <c r="D97" s="34">
        <v>72094</v>
      </c>
    </row>
    <row r="98" spans="1:4" x14ac:dyDescent="0.2">
      <c r="A98" s="33">
        <v>2115</v>
      </c>
      <c r="B98" s="29" t="s">
        <v>634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635</v>
      </c>
      <c r="C99" s="34">
        <v>0</v>
      </c>
      <c r="D99" s="34">
        <v>0</v>
      </c>
    </row>
    <row r="100" spans="1:4" x14ac:dyDescent="0.2">
      <c r="A100" s="33"/>
      <c r="B100" s="124" t="s">
        <v>636</v>
      </c>
      <c r="C100" s="123">
        <f>+C101</f>
        <v>560000</v>
      </c>
      <c r="D100" s="123">
        <f>+D101</f>
        <v>54000</v>
      </c>
    </row>
    <row r="101" spans="1:4" x14ac:dyDescent="0.2">
      <c r="A101" s="140">
        <v>3100</v>
      </c>
      <c r="B101" s="146" t="s">
        <v>651</v>
      </c>
      <c r="C101" s="147">
        <f>SUM(C102:C105)</f>
        <v>560000</v>
      </c>
      <c r="D101" s="147">
        <f>SUM(D102:D105)</f>
        <v>54000</v>
      </c>
    </row>
    <row r="102" spans="1:4" x14ac:dyDescent="0.2">
      <c r="A102" s="143"/>
      <c r="B102" s="148" t="s">
        <v>652</v>
      </c>
      <c r="C102" s="149">
        <v>280000</v>
      </c>
      <c r="D102" s="149">
        <v>54000</v>
      </c>
    </row>
    <row r="103" spans="1:4" x14ac:dyDescent="0.2">
      <c r="A103" s="143"/>
      <c r="B103" s="148" t="s">
        <v>653</v>
      </c>
      <c r="C103" s="149">
        <v>0</v>
      </c>
      <c r="D103" s="149">
        <v>0</v>
      </c>
    </row>
    <row r="104" spans="1:4" x14ac:dyDescent="0.2">
      <c r="A104" s="143"/>
      <c r="B104" s="148" t="s">
        <v>654</v>
      </c>
      <c r="C104" s="149">
        <v>280000</v>
      </c>
      <c r="D104" s="149">
        <v>0</v>
      </c>
    </row>
    <row r="105" spans="1:4" x14ac:dyDescent="0.2">
      <c r="A105" s="143"/>
      <c r="B105" s="148" t="s">
        <v>655</v>
      </c>
      <c r="C105" s="149">
        <v>0</v>
      </c>
      <c r="D105" s="149">
        <v>0</v>
      </c>
    </row>
    <row r="106" spans="1:4" x14ac:dyDescent="0.2">
      <c r="A106" s="143"/>
      <c r="B106" s="150" t="s">
        <v>656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252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657</v>
      </c>
      <c r="C108" s="149">
        <v>0</v>
      </c>
      <c r="D108" s="149">
        <v>0</v>
      </c>
    </row>
    <row r="109" spans="1:4" x14ac:dyDescent="0.2">
      <c r="A109" s="143"/>
      <c r="B109" s="150" t="s">
        <v>658</v>
      </c>
      <c r="C109" s="142">
        <f>+C110+C112</f>
        <v>28419.13</v>
      </c>
      <c r="D109" s="142">
        <f>+D110+D112</f>
        <v>2.79</v>
      </c>
    </row>
    <row r="110" spans="1:4" x14ac:dyDescent="0.2">
      <c r="A110" s="140">
        <v>4300</v>
      </c>
      <c r="B110" s="146" t="s">
        <v>659</v>
      </c>
      <c r="C110" s="147">
        <f>+C111</f>
        <v>28419.13</v>
      </c>
      <c r="D110" s="151">
        <f>+D111</f>
        <v>2.79</v>
      </c>
    </row>
    <row r="111" spans="1:4" x14ac:dyDescent="0.2">
      <c r="A111" s="143">
        <v>4399</v>
      </c>
      <c r="B111" s="148" t="s">
        <v>352</v>
      </c>
      <c r="C111" s="149">
        <v>28419.13</v>
      </c>
      <c r="D111" s="149">
        <v>2.79</v>
      </c>
    </row>
    <row r="112" spans="1:4" x14ac:dyDescent="0.2">
      <c r="A112" s="41">
        <v>1120</v>
      </c>
      <c r="B112" s="127" t="s">
        <v>637</v>
      </c>
      <c r="C112" s="123">
        <f>SUM(C113:C121)</f>
        <v>0</v>
      </c>
      <c r="D112" s="123">
        <f>SUM(D113:D121)</f>
        <v>0</v>
      </c>
    </row>
    <row r="113" spans="1:4" x14ac:dyDescent="0.2">
      <c r="A113" s="33">
        <v>1124</v>
      </c>
      <c r="B113" s="128" t="s">
        <v>638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639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640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641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642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643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644</v>
      </c>
      <c r="C119" s="34">
        <v>0</v>
      </c>
      <c r="D119" s="34">
        <v>0</v>
      </c>
    </row>
    <row r="120" spans="1:4" x14ac:dyDescent="0.2">
      <c r="A120" s="33">
        <v>1122</v>
      </c>
      <c r="B120" s="128" t="s">
        <v>645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646</v>
      </c>
      <c r="C121" s="34">
        <v>0</v>
      </c>
      <c r="D121" s="34">
        <v>0</v>
      </c>
    </row>
    <row r="122" spans="1:4" x14ac:dyDescent="0.2">
      <c r="A122" s="33"/>
      <c r="B122" s="130" t="s">
        <v>647</v>
      </c>
      <c r="C122" s="123">
        <f>C47+C48+C100-C106-C109</f>
        <v>1630837.77</v>
      </c>
      <c r="D122" s="123">
        <f>D47+D48+D100-D106-D109</f>
        <v>1001279.69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0866141732283472" right="0.70866141732283472" top="0.74803149606299213" bottom="0.74803149606299213" header="0.31496062992125984" footer="0.31496062992125984"/>
  <pageSetup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149</v>
      </c>
    </row>
    <row r="7" spans="1:2" ht="14.1" customHeight="1" x14ac:dyDescent="0.2">
      <c r="B7" s="95" t="s">
        <v>150</v>
      </c>
    </row>
    <row r="8" spans="1:2" ht="14.1" customHeight="1" x14ac:dyDescent="0.2"/>
    <row r="9" spans="1:2" x14ac:dyDescent="0.2">
      <c r="A9" s="105" t="s">
        <v>29</v>
      </c>
      <c r="B9" s="97" t="s">
        <v>589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193</v>
      </c>
    </row>
    <row r="12" spans="1:2" ht="15" customHeight="1" x14ac:dyDescent="0.2"/>
    <row r="13" spans="1:2" x14ac:dyDescent="0.2">
      <c r="A13" s="105" t="s">
        <v>76</v>
      </c>
      <c r="B13" s="95" t="s">
        <v>590</v>
      </c>
    </row>
    <row r="14" spans="1:2" ht="15" customHeight="1" x14ac:dyDescent="0.2">
      <c r="B14" s="95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UTLB</cp:lastModifiedBy>
  <cp:lastPrinted>2024-01-30T01:54:21Z</cp:lastPrinted>
  <dcterms:created xsi:type="dcterms:W3CDTF">2012-12-11T20:36:24Z</dcterms:created>
  <dcterms:modified xsi:type="dcterms:W3CDTF">2024-01-30T01:54:26Z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