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2DO TRIMESTRE 2022\EXCEL\PRESUPUESTAL\"/>
    </mc:Choice>
  </mc:AlternateContent>
  <bookViews>
    <workbookView xWindow="0" yWindow="0" windowWidth="27870" windowHeight="12915"/>
  </bookViews>
  <sheets>
    <sheet name="CRI-COG (2)" sheetId="4" r:id="rId1"/>
    <sheet name="CFF (2)" sheetId="5" r:id="rId2"/>
  </sheets>
  <definedNames>
    <definedName name="_xlnm.Print_Area" localSheetId="1">'CFF (2)'!$A$1:$H$55</definedName>
    <definedName name="_xlnm.Print_Area" localSheetId="0">'CRI-COG (2)'!$A$1:$H$37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5" l="1"/>
  <c r="F44" i="5"/>
  <c r="D44" i="5"/>
  <c r="C44" i="5"/>
  <c r="G43" i="5"/>
  <c r="F43" i="5"/>
  <c r="D43" i="5"/>
  <c r="C43" i="5"/>
  <c r="G42" i="5"/>
  <c r="F42" i="5"/>
  <c r="F41" i="5" s="1"/>
  <c r="C42" i="5"/>
  <c r="G41" i="5"/>
  <c r="C41" i="5"/>
  <c r="G40" i="5"/>
  <c r="F40" i="5"/>
  <c r="D40" i="5"/>
  <c r="C40" i="5"/>
  <c r="H39" i="5"/>
  <c r="G39" i="5"/>
  <c r="F39" i="5"/>
  <c r="D39" i="5"/>
  <c r="C39" i="5"/>
  <c r="G38" i="5"/>
  <c r="F38" i="5"/>
  <c r="C38" i="5"/>
  <c r="G37" i="5"/>
  <c r="D37" i="5"/>
  <c r="C37" i="5"/>
  <c r="G36" i="5"/>
  <c r="F36" i="5"/>
  <c r="E36" i="5"/>
  <c r="D36" i="5"/>
  <c r="C36" i="5"/>
  <c r="H35" i="5"/>
  <c r="G35" i="5"/>
  <c r="F35" i="5"/>
  <c r="D35" i="5"/>
  <c r="D33" i="5" s="1"/>
  <c r="C35" i="5"/>
  <c r="C33" i="5" s="1"/>
  <c r="C45" i="5" s="1"/>
  <c r="G34" i="5"/>
  <c r="F34" i="5"/>
  <c r="E34" i="5"/>
  <c r="D34" i="5"/>
  <c r="C34" i="5"/>
  <c r="G33" i="5"/>
  <c r="G45" i="5" s="1"/>
  <c r="H29" i="5"/>
  <c r="E29" i="5"/>
  <c r="H28" i="5"/>
  <c r="E28" i="5"/>
  <c r="E43" i="5" s="1"/>
  <c r="H27" i="5"/>
  <c r="H26" i="5" s="1"/>
  <c r="E27" i="5"/>
  <c r="E26" i="5" s="1"/>
  <c r="D27" i="5"/>
  <c r="G26" i="5"/>
  <c r="F26" i="5"/>
  <c r="D26" i="5"/>
  <c r="C26" i="5"/>
  <c r="H25" i="5"/>
  <c r="E25" i="5"/>
  <c r="H24" i="5"/>
  <c r="E24" i="5"/>
  <c r="H23" i="5"/>
  <c r="G23" i="5"/>
  <c r="D23" i="5"/>
  <c r="E23" i="5" s="1"/>
  <c r="H22" i="5"/>
  <c r="H37" i="5" s="1"/>
  <c r="G22" i="5"/>
  <c r="F22" i="5"/>
  <c r="F37" i="5" s="1"/>
  <c r="E22" i="5"/>
  <c r="H21" i="5"/>
  <c r="E21" i="5"/>
  <c r="H20" i="5"/>
  <c r="E20" i="5"/>
  <c r="E18" i="5" s="1"/>
  <c r="E30" i="5" s="1"/>
  <c r="H19" i="5"/>
  <c r="H18" i="5" s="1"/>
  <c r="E19" i="5"/>
  <c r="G18" i="5"/>
  <c r="G30" i="5" s="1"/>
  <c r="F18" i="5"/>
  <c r="F30" i="5" s="1"/>
  <c r="C18" i="5"/>
  <c r="C30" i="5" s="1"/>
  <c r="H14" i="5"/>
  <c r="H44" i="5" s="1"/>
  <c r="E14" i="5"/>
  <c r="E44" i="5" s="1"/>
  <c r="H13" i="5"/>
  <c r="H43" i="5" s="1"/>
  <c r="E13" i="5"/>
  <c r="H12" i="5"/>
  <c r="H42" i="5" s="1"/>
  <c r="D12" i="5"/>
  <c r="E12" i="5" s="1"/>
  <c r="G11" i="5"/>
  <c r="F11" i="5"/>
  <c r="C11" i="5"/>
  <c r="H10" i="5"/>
  <c r="H40" i="5" s="1"/>
  <c r="E10" i="5"/>
  <c r="E40" i="5" s="1"/>
  <c r="H9" i="5"/>
  <c r="E9" i="5"/>
  <c r="E39" i="5" s="1"/>
  <c r="H8" i="5"/>
  <c r="H38" i="5" s="1"/>
  <c r="E8" i="5"/>
  <c r="E38" i="5" s="1"/>
  <c r="D8" i="5"/>
  <c r="D38" i="5" s="1"/>
  <c r="H7" i="5"/>
  <c r="E7" i="5"/>
  <c r="E37" i="5" s="1"/>
  <c r="H6" i="5"/>
  <c r="H36" i="5" s="1"/>
  <c r="E6" i="5"/>
  <c r="H5" i="5"/>
  <c r="E5" i="5"/>
  <c r="E3" i="5" s="1"/>
  <c r="H4" i="5"/>
  <c r="H34" i="5" s="1"/>
  <c r="H33" i="5" s="1"/>
  <c r="E4" i="5"/>
  <c r="G3" i="5"/>
  <c r="G15" i="5" s="1"/>
  <c r="F3" i="5"/>
  <c r="F15" i="5" s="1"/>
  <c r="D3" i="5"/>
  <c r="C3" i="5"/>
  <c r="C15" i="5" s="1"/>
  <c r="H23" i="4"/>
  <c r="E23" i="4"/>
  <c r="H22" i="4"/>
  <c r="E22" i="4"/>
  <c r="H21" i="4"/>
  <c r="E21" i="4"/>
  <c r="H20" i="4"/>
  <c r="E20" i="4"/>
  <c r="H19" i="4"/>
  <c r="E19" i="4"/>
  <c r="H18" i="4"/>
  <c r="E18" i="4"/>
  <c r="H17" i="4"/>
  <c r="E17" i="4"/>
  <c r="D17" i="4"/>
  <c r="H16" i="4"/>
  <c r="E16" i="4"/>
  <c r="H15" i="4"/>
  <c r="H14" i="4" s="1"/>
  <c r="D15" i="4"/>
  <c r="E15" i="4" s="1"/>
  <c r="E14" i="4" s="1"/>
  <c r="G14" i="4"/>
  <c r="F14" i="4"/>
  <c r="C14" i="4"/>
  <c r="H13" i="4"/>
  <c r="E13" i="4"/>
  <c r="H12" i="4"/>
  <c r="E12" i="4"/>
  <c r="D12" i="4"/>
  <c r="H11" i="4"/>
  <c r="D11" i="4"/>
  <c r="E11" i="4" s="1"/>
  <c r="H10" i="4"/>
  <c r="E10" i="4"/>
  <c r="H9" i="4"/>
  <c r="E9" i="4"/>
  <c r="H8" i="4"/>
  <c r="E8" i="4"/>
  <c r="H7" i="4"/>
  <c r="E7" i="4"/>
  <c r="H6" i="4"/>
  <c r="E6" i="4"/>
  <c r="H5" i="4"/>
  <c r="E5" i="4"/>
  <c r="E3" i="4" s="1"/>
  <c r="H4" i="4"/>
  <c r="H3" i="4" s="1"/>
  <c r="H24" i="4" s="1"/>
  <c r="E4" i="4"/>
  <c r="G3" i="4"/>
  <c r="G24" i="4" s="1"/>
  <c r="F3" i="4"/>
  <c r="F24" i="4" s="1"/>
  <c r="C3" i="4"/>
  <c r="C24" i="4" s="1"/>
  <c r="H45" i="5" l="1"/>
  <c r="E15" i="5"/>
  <c r="E42" i="5"/>
  <c r="E41" i="5" s="1"/>
  <c r="E11" i="5"/>
  <c r="E33" i="5"/>
  <c r="E45" i="5" s="1"/>
  <c r="D45" i="5"/>
  <c r="H41" i="5"/>
  <c r="F33" i="5"/>
  <c r="F45" i="5" s="1"/>
  <c r="H30" i="5"/>
  <c r="H3" i="5"/>
  <c r="D18" i="5"/>
  <c r="D30" i="5" s="1"/>
  <c r="E35" i="5"/>
  <c r="D11" i="5"/>
  <c r="D15" i="5" s="1"/>
  <c r="H11" i="5"/>
  <c r="D42" i="5"/>
  <c r="D41" i="5" s="1"/>
  <c r="E24" i="4"/>
  <c r="D3" i="4"/>
  <c r="D14" i="4"/>
  <c r="H15" i="5" l="1"/>
  <c r="D24" i="4"/>
</calcChain>
</file>

<file path=xl/sharedStrings.xml><?xml version="1.0" encoding="utf-8"?>
<sst xmlns="http://schemas.openxmlformats.org/spreadsheetml/2006/main" count="109" uniqueCount="58">
  <si>
    <t>R/C</t>
  </si>
  <si>
    <t>Concepto</t>
  </si>
  <si>
    <t>Estimado /
 Aprobado</t>
  </si>
  <si>
    <t>Ampliaciones/ Reducciones</t>
  </si>
  <si>
    <t>Modificado</t>
  </si>
  <si>
    <t>Devengado</t>
  </si>
  <si>
    <t>Recaudado / 
Pagado</t>
  </si>
  <si>
    <t>CxC/
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</si>
  <si>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</si>
  <si>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</si>
  <si>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</si>
  <si>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</si>
  <si>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</si>
  <si>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</si>
  <si>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</si>
  <si>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</si>
  <si>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</si>
  <si>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</si>
  <si>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</si>
  <si>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</si>
  <si>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</si>
  <si>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</si>
  <si>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</si>
  <si>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</si>
  <si>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</si>
  <si>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</si>
  <si>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</si>
  <si>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</si>
  <si>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</si>
  <si>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CFF</t>
  </si>
  <si>
    <t xml:space="preserve">Estimado </t>
  </si>
  <si>
    <t>Ampliaciones/Reducciones</t>
  </si>
  <si>
    <t>Recaudado</t>
  </si>
  <si>
    <t>CxC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</si>
  <si>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</si>
  <si>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</si>
  <si>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</si>
  <si>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</si>
  <si>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</si>
  <si>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</si>
  <si>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</si>
  <si>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</si>
  <si>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</si>
  <si>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</si>
  <si>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Total Ingreso</t>
  </si>
  <si>
    <t>Aprobado</t>
  </si>
  <si>
    <t>Pagado</t>
  </si>
  <si>
    <t>CxP</t>
  </si>
  <si>
    <t>Total Gasto</t>
  </si>
  <si>
    <t>__________________________________</t>
  </si>
  <si>
    <t>____________________________________</t>
  </si>
  <si>
    <t>DR. CARLOS MENDIOLA AMADOR</t>
  </si>
  <si>
    <t>CP. BLANCA MARÍA MARTÍNEZ ARROYO</t>
  </si>
  <si>
    <t>ENCARGADO DE LA RECTORÍA DE</t>
  </si>
  <si>
    <t>JEFE DE DEPARTAMANETO DE CONTABILIDAD Y FINANZAS</t>
  </si>
  <si>
    <t>LA UNIVERSIDAD TECNOLÓGICA LAJA BAJÍO</t>
  </si>
  <si>
    <t>UNIVERSIDAD TECNOLÓGICA LAJA BAJÍO
Flujo de Fondos (Rubro y Capítulo)
Del 1 de Enero al 30 de Junio 2022</t>
  </si>
  <si>
    <t>UNIVERSIDAD TECNOLÓGICA LAJA BAJÍO
Flujo de Fondos (Fuente de Financiamiento)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</si>
</sst>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3" borderId="0" xfId="3" applyFont="1" applyFill="1"/>
    <xf numFmtId="0" fontId="2" fillId="3" borderId="0" xfId="3" applyFont="1" applyFill="1" applyAlignment="1">
      <alignment horizontal="center"/>
    </xf>
    <xf numFmtId="0" fontId="5" fillId="2" borderId="10" xfId="4" applyFont="1" applyFill="1" applyBorder="1" applyAlignment="1">
      <alignment horizontal="center" wrapText="1"/>
    </xf>
    <xf numFmtId="0" fontId="5" fillId="2" borderId="13" xfId="4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2" fillId="0" borderId="0" xfId="4" applyFont="1"/>
    <xf numFmtId="0" fontId="3" fillId="2" borderId="1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4" fillId="0" borderId="10" xfId="4" applyFont="1" applyBorder="1" applyProtection="1">
      <protection locked="0"/>
    </xf>
    <xf numFmtId="0" fontId="3" fillId="0" borderId="13" xfId="4" applyFont="1" applyBorder="1" applyAlignment="1">
      <alignment vertical="center"/>
    </xf>
    <xf numFmtId="4" fontId="3" fillId="0" borderId="11" xfId="4" applyNumberFormat="1" applyFont="1" applyBorder="1" applyAlignment="1">
      <alignment vertical="center" wrapText="1"/>
    </xf>
    <xf numFmtId="0" fontId="4" fillId="0" borderId="5" xfId="5" applyFont="1" applyBorder="1" applyAlignment="1" applyProtection="1">
      <alignment horizontal="center" vertical="center"/>
      <protection locked="0"/>
    </xf>
    <xf numFmtId="0" fontId="4" fillId="0" borderId="6" xfId="4" applyFont="1" applyBorder="1" applyAlignment="1">
      <alignment horizontal="left" vertical="center" indent="1"/>
    </xf>
    <xf numFmtId="4" fontId="4" fillId="0" borderId="12" xfId="5" applyNumberFormat="1" applyFont="1" applyBorder="1" applyAlignment="1" applyProtection="1">
      <alignment horizontal="right" vertical="top"/>
      <protection locked="0"/>
    </xf>
    <xf numFmtId="0" fontId="4" fillId="0" borderId="5" xfId="5" quotePrefix="1" applyFont="1" applyBorder="1" applyAlignment="1" applyProtection="1">
      <alignment horizontal="center" vertical="center"/>
      <protection locked="0"/>
    </xf>
    <xf numFmtId="0" fontId="3" fillId="0" borderId="0" xfId="4" applyFont="1" applyAlignment="1">
      <alignment vertical="center"/>
    </xf>
    <xf numFmtId="4" fontId="3" fillId="0" borderId="12" xfId="4" applyNumberFormat="1" applyFont="1" applyBorder="1" applyAlignment="1">
      <alignment vertical="center" wrapText="1"/>
    </xf>
    <xf numFmtId="4" fontId="2" fillId="0" borderId="0" xfId="4" applyNumberFormat="1" applyFont="1"/>
    <xf numFmtId="0" fontId="4" fillId="0" borderId="7" xfId="5" quotePrefix="1" applyFont="1" applyBorder="1" applyAlignment="1" applyProtection="1">
      <alignment horizontal="center" vertical="center"/>
      <protection locked="0"/>
    </xf>
    <xf numFmtId="0" fontId="4" fillId="0" borderId="8" xfId="4" applyFont="1" applyBorder="1" applyAlignment="1">
      <alignment horizontal="left" vertical="center" indent="1"/>
    </xf>
    <xf numFmtId="0" fontId="4" fillId="0" borderId="7" xfId="4" applyFont="1" applyBorder="1" applyProtection="1">
      <protection locked="0"/>
    </xf>
    <xf numFmtId="0" fontId="3" fillId="0" borderId="14" xfId="5" quotePrefix="1" applyFont="1" applyBorder="1" applyAlignment="1">
      <alignment horizontal="left" vertical="top"/>
    </xf>
    <xf numFmtId="4" fontId="3" fillId="0" borderId="3" xfId="4" applyNumberFormat="1" applyFont="1" applyBorder="1" applyAlignment="1">
      <alignment vertical="center" wrapText="1"/>
    </xf>
    <xf numFmtId="0" fontId="3" fillId="2" borderId="1" xfId="4" applyFont="1" applyFill="1" applyBorder="1" applyAlignment="1" applyProtection="1">
      <alignment horizontal="center" vertical="center"/>
      <protection locked="0"/>
    </xf>
    <xf numFmtId="0" fontId="4" fillId="0" borderId="5" xfId="4" applyFont="1" applyBorder="1" applyAlignment="1" applyProtection="1">
      <alignment horizontal="center"/>
      <protection locked="0"/>
    </xf>
    <xf numFmtId="0" fontId="3" fillId="0" borderId="0" xfId="5" applyFont="1" applyAlignment="1" applyProtection="1">
      <alignment horizontal="left" vertical="top"/>
      <protection locked="0"/>
    </xf>
    <xf numFmtId="4" fontId="3" fillId="0" borderId="12" xfId="5" applyNumberFormat="1" applyFont="1" applyFill="1" applyBorder="1" applyAlignment="1" applyProtection="1">
      <alignment horizontal="right" vertical="top"/>
      <protection locked="0"/>
    </xf>
    <xf numFmtId="0" fontId="4" fillId="0" borderId="5" xfId="5" applyFont="1" applyBorder="1" applyAlignment="1" applyProtection="1">
      <alignment horizontal="center" vertical="top"/>
      <protection locked="0"/>
    </xf>
    <xf numFmtId="0" fontId="4" fillId="0" borderId="6" xfId="5" applyFont="1" applyBorder="1" applyAlignment="1" applyProtection="1">
      <alignment horizontal="left" vertical="top" indent="1"/>
      <protection locked="0"/>
    </xf>
    <xf numFmtId="4" fontId="4" fillId="0" borderId="12" xfId="5" applyNumberFormat="1" applyFont="1" applyFill="1" applyBorder="1" applyAlignment="1" applyProtection="1">
      <alignment horizontal="right" vertical="top"/>
      <protection locked="0"/>
    </xf>
    <xf numFmtId="0" fontId="4" fillId="0" borderId="7" xfId="4" applyFont="1" applyBorder="1" applyAlignment="1" applyProtection="1">
      <alignment horizontal="center"/>
      <protection locked="0"/>
    </xf>
    <xf numFmtId="0" fontId="4" fillId="0" borderId="8" xfId="5" applyFont="1" applyBorder="1" applyAlignment="1" applyProtection="1">
      <alignment horizontal="left" vertical="top" indent="1"/>
      <protection locked="0"/>
    </xf>
    <xf numFmtId="0" fontId="4" fillId="0" borderId="1" xfId="4" applyFont="1" applyBorder="1" applyAlignment="1" applyProtection="1">
      <alignment horizontal="center"/>
      <protection locked="0"/>
    </xf>
    <xf numFmtId="0" fontId="3" fillId="0" borderId="9" xfId="5" quotePrefix="1" applyFont="1" applyBorder="1" applyAlignment="1">
      <alignment horizontal="left" vertical="top"/>
    </xf>
    <xf numFmtId="4" fontId="3" fillId="0" borderId="3" xfId="5" applyNumberFormat="1" applyFont="1" applyBorder="1" applyAlignment="1" applyProtection="1">
      <alignment horizontal="right" vertical="top"/>
      <protection locked="0"/>
    </xf>
    <xf numFmtId="0" fontId="4" fillId="0" borderId="0" xfId="4" applyFont="1" applyFill="1" applyAlignment="1" applyProtection="1">
      <alignment horizontal="center"/>
      <protection locked="0"/>
    </xf>
    <xf numFmtId="0" fontId="4" fillId="0" borderId="0" xfId="4" applyFont="1" applyFill="1" applyProtection="1">
      <protection locked="0"/>
    </xf>
    <xf numFmtId="43" fontId="3" fillId="0" borderId="0" xfId="6" applyFont="1" applyFill="1" applyProtection="1">
      <protection locked="0"/>
    </xf>
    <xf numFmtId="0" fontId="2" fillId="0" borderId="0" xfId="4" applyFont="1" applyFill="1"/>
    <xf numFmtId="4" fontId="3" fillId="0" borderId="12" xfId="5" applyNumberFormat="1" applyFont="1" applyBorder="1" applyAlignment="1" applyProtection="1">
      <alignment horizontal="right" vertical="top"/>
      <protection locked="0"/>
    </xf>
    <xf numFmtId="43" fontId="2" fillId="0" borderId="0" xfId="4" applyNumberFormat="1" applyFont="1"/>
    <xf numFmtId="43" fontId="2" fillId="0" borderId="0" xfId="7" applyFont="1"/>
    <xf numFmtId="0" fontId="4" fillId="0" borderId="1" xfId="4" applyFont="1" applyBorder="1" applyProtection="1">
      <protection locked="0"/>
    </xf>
    <xf numFmtId="43" fontId="5" fillId="0" borderId="0" xfId="6" applyFont="1" applyFill="1"/>
    <xf numFmtId="43" fontId="2" fillId="0" borderId="0" xfId="6" applyFont="1"/>
  </cellXfs>
  <cellStyles count="8">
    <cellStyle name="Millares 2" xfId="6"/>
    <cellStyle name="Millares 2 4 4" xfId="7"/>
    <cellStyle name="Normal" xfId="0" builtinId="0"/>
    <cellStyle name="Normal 2" xfId="1"/>
    <cellStyle name="Normal 2 15" xfId="4"/>
    <cellStyle name="Normal 2 3 2" xfId="2"/>
    <cellStyle name="Normal 2 3 2 2" xfId="5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workbookViewId="0">
      <selection activeCell="G20" sqref="G20"/>
    </sheetView>
  </sheetViews>
  <sheetFormatPr baseColWidth="10" defaultColWidth="11.42578125" defaultRowHeight="11.25" x14ac:dyDescent="0.2"/>
  <cols>
    <col min="1" max="1" width="4.85546875" style="6" customWidth="1"/>
    <col min="2" max="2" width="38.42578125" style="6" bestFit="1" customWidth="1"/>
    <col min="3" max="3" width="17.7109375" style="6" customWidth="1"/>
    <col min="4" max="4" width="12.7109375" style="6" customWidth="1"/>
    <col min="5" max="16384" width="11.42578125" style="6"/>
  </cols>
  <sheetData>
    <row r="1" spans="1:9" ht="33.6" customHeight="1" x14ac:dyDescent="0.2">
      <c r="A1" s="3" t="s">
        <v>56</v>
      </c>
      <c r="B1" s="4"/>
      <c r="C1" s="4"/>
      <c r="D1" s="4"/>
      <c r="E1" s="4"/>
      <c r="F1" s="4"/>
      <c r="G1" s="4"/>
      <c r="H1" s="5"/>
    </row>
    <row r="2" spans="1:9" ht="22.5" x14ac:dyDescent="0.2">
      <c r="A2" s="7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</row>
    <row r="3" spans="1:9" x14ac:dyDescent="0.2">
      <c r="A3" s="10"/>
      <c r="B3" s="11" t="s">
        <v>8</v>
      </c>
      <c r="C3" s="12">
        <f>SUM(C4:C13)</f>
        <v>15285006</v>
      </c>
      <c r="D3" s="12">
        <f t="shared" ref="D3:H3" si="0">SUM(D4:D13)</f>
        <v>844228.97</v>
      </c>
      <c r="E3" s="12">
        <f t="shared" si="0"/>
        <v>16129234.970000001</v>
      </c>
      <c r="F3" s="12">
        <f t="shared" si="0"/>
        <v>8115105.5800000001</v>
      </c>
      <c r="G3" s="12">
        <f t="shared" si="0"/>
        <v>8113987.7400000002</v>
      </c>
      <c r="H3" s="12">
        <f t="shared" si="0"/>
        <v>1117.839999999851</v>
      </c>
    </row>
    <row r="4" spans="1:9" x14ac:dyDescent="0.2">
      <c r="A4" s="13">
        <v>1</v>
      </c>
      <c r="B4" s="14" t="s">
        <v>9</v>
      </c>
      <c r="C4" s="15">
        <v>0</v>
      </c>
      <c r="D4" s="15">
        <v>0</v>
      </c>
      <c r="E4" s="15">
        <f t="shared" ref="E4:E13" si="1">+C4+D4</f>
        <v>0</v>
      </c>
      <c r="F4" s="15">
        <v>0</v>
      </c>
      <c r="G4" s="15">
        <v>0</v>
      </c>
      <c r="H4" s="15">
        <f>+F4-G4</f>
        <v>0</v>
      </c>
    </row>
    <row r="5" spans="1:9" x14ac:dyDescent="0.2">
      <c r="A5" s="13">
        <v>2</v>
      </c>
      <c r="B5" s="14" t="s">
        <v>10</v>
      </c>
      <c r="C5" s="15">
        <v>0</v>
      </c>
      <c r="D5" s="15">
        <v>0</v>
      </c>
      <c r="E5" s="15">
        <f t="shared" si="1"/>
        <v>0</v>
      </c>
      <c r="F5" s="15">
        <v>0</v>
      </c>
      <c r="G5" s="15">
        <v>0</v>
      </c>
      <c r="H5" s="15">
        <f t="shared" ref="H5:H13" si="2">+F5-G5</f>
        <v>0</v>
      </c>
    </row>
    <row r="6" spans="1:9" x14ac:dyDescent="0.2">
      <c r="A6" s="13">
        <v>3</v>
      </c>
      <c r="B6" s="14" t="s">
        <v>11</v>
      </c>
      <c r="C6" s="15">
        <v>0</v>
      </c>
      <c r="D6" s="15">
        <v>0</v>
      </c>
      <c r="E6" s="15">
        <f t="shared" si="1"/>
        <v>0</v>
      </c>
      <c r="F6" s="15">
        <v>0</v>
      </c>
      <c r="G6" s="15">
        <v>0</v>
      </c>
      <c r="H6" s="15">
        <f t="shared" si="2"/>
        <v>0</v>
      </c>
    </row>
    <row r="7" spans="1:9" x14ac:dyDescent="0.2">
      <c r="A7" s="13">
        <v>4</v>
      </c>
      <c r="B7" s="14" t="s">
        <v>12</v>
      </c>
      <c r="C7" s="15">
        <v>0</v>
      </c>
      <c r="D7" s="15">
        <v>0</v>
      </c>
      <c r="E7" s="15">
        <f t="shared" si="1"/>
        <v>0</v>
      </c>
      <c r="F7" s="15">
        <v>0</v>
      </c>
      <c r="G7" s="15">
        <v>0</v>
      </c>
      <c r="H7" s="15">
        <f t="shared" si="2"/>
        <v>0</v>
      </c>
    </row>
    <row r="8" spans="1:9" x14ac:dyDescent="0.2">
      <c r="A8" s="13">
        <v>5</v>
      </c>
      <c r="B8" s="14" t="s">
        <v>13</v>
      </c>
      <c r="C8" s="15">
        <v>0</v>
      </c>
      <c r="D8" s="15">
        <v>0</v>
      </c>
      <c r="E8" s="15">
        <f t="shared" si="1"/>
        <v>0</v>
      </c>
      <c r="F8" s="15">
        <v>0</v>
      </c>
      <c r="G8" s="15">
        <v>0</v>
      </c>
      <c r="H8" s="15">
        <f t="shared" si="2"/>
        <v>0</v>
      </c>
    </row>
    <row r="9" spans="1:9" x14ac:dyDescent="0.2">
      <c r="A9" s="13">
        <v>6</v>
      </c>
      <c r="B9" s="14" t="s">
        <v>14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9" x14ac:dyDescent="0.2">
      <c r="A10" s="13">
        <v>7</v>
      </c>
      <c r="B10" s="14" t="s">
        <v>15</v>
      </c>
      <c r="C10" s="15">
        <v>1764128</v>
      </c>
      <c r="D10" s="15">
        <v>643736.89</v>
      </c>
      <c r="E10" s="15">
        <f t="shared" si="1"/>
        <v>2407864.89</v>
      </c>
      <c r="F10" s="15">
        <v>630162.97</v>
      </c>
      <c r="G10" s="15">
        <v>630162.97</v>
      </c>
      <c r="H10" s="15">
        <f t="shared" si="2"/>
        <v>0</v>
      </c>
    </row>
    <row r="11" spans="1:9" x14ac:dyDescent="0.2">
      <c r="A11" s="13">
        <v>8</v>
      </c>
      <c r="B11" s="14" t="s">
        <v>16</v>
      </c>
      <c r="C11" s="15">
        <v>6671636</v>
      </c>
      <c r="D11" s="15">
        <f>64251+1506.52+11281.56</f>
        <v>77039.08</v>
      </c>
      <c r="E11" s="15">
        <f t="shared" si="1"/>
        <v>6748675.0800000001</v>
      </c>
      <c r="F11" s="15">
        <v>3395410.52</v>
      </c>
      <c r="G11" s="15">
        <v>3394292.68</v>
      </c>
      <c r="H11" s="15">
        <f t="shared" si="2"/>
        <v>1117.839999999851</v>
      </c>
    </row>
    <row r="12" spans="1:9" x14ac:dyDescent="0.2">
      <c r="A12" s="13">
        <v>9</v>
      </c>
      <c r="B12" s="14" t="s">
        <v>17</v>
      </c>
      <c r="C12" s="15">
        <v>6849242</v>
      </c>
      <c r="D12" s="15">
        <f>64251+59202</f>
        <v>123453</v>
      </c>
      <c r="E12" s="15">
        <f t="shared" si="1"/>
        <v>6972695</v>
      </c>
      <c r="F12" s="15">
        <v>4089532.09</v>
      </c>
      <c r="G12" s="15">
        <v>4089532.09</v>
      </c>
      <c r="H12" s="15">
        <f t="shared" si="2"/>
        <v>0</v>
      </c>
    </row>
    <row r="13" spans="1:9" x14ac:dyDescent="0.2">
      <c r="A13" s="16">
        <v>0</v>
      </c>
      <c r="B13" s="14" t="s">
        <v>18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9" x14ac:dyDescent="0.2">
      <c r="A14" s="13"/>
      <c r="B14" s="17" t="s">
        <v>19</v>
      </c>
      <c r="C14" s="18">
        <f>SUM(C15:C23)</f>
        <v>15285006</v>
      </c>
      <c r="D14" s="18">
        <f t="shared" ref="D14:E14" si="3">SUM(D15:D23)</f>
        <v>844228.97</v>
      </c>
      <c r="E14" s="18">
        <f t="shared" si="3"/>
        <v>16129234.970000001</v>
      </c>
      <c r="F14" s="18">
        <f>SUM(F15:F23)</f>
        <v>6512752.1699999999</v>
      </c>
      <c r="G14" s="18">
        <f>SUM(G15:G23)</f>
        <v>6180707.1800000006</v>
      </c>
      <c r="H14" s="18">
        <f>SUM(H15:H23)</f>
        <v>332044.98999999947</v>
      </c>
      <c r="I14" s="19"/>
    </row>
    <row r="15" spans="1:9" x14ac:dyDescent="0.2">
      <c r="A15" s="16">
        <v>1000</v>
      </c>
      <c r="B15" s="14" t="s">
        <v>20</v>
      </c>
      <c r="C15" s="15">
        <v>11202925.939999999</v>
      </c>
      <c r="D15" s="15">
        <f>64251+101587.9</f>
        <v>165838.9</v>
      </c>
      <c r="E15" s="15">
        <f t="shared" ref="E15:E23" si="4">+C15+D15</f>
        <v>11368764.84</v>
      </c>
      <c r="F15" s="15">
        <v>5105776.59</v>
      </c>
      <c r="G15" s="15">
        <v>5010958.6500000004</v>
      </c>
      <c r="H15" s="15">
        <f t="shared" ref="H15:H23" si="5">+F15-G15</f>
        <v>94817.939999999478</v>
      </c>
    </row>
    <row r="16" spans="1:9" x14ac:dyDescent="0.2">
      <c r="A16" s="13">
        <v>2000</v>
      </c>
      <c r="B16" s="14" t="s">
        <v>21</v>
      </c>
      <c r="C16" s="15">
        <v>471282.09</v>
      </c>
      <c r="D16" s="15">
        <v>133590.31</v>
      </c>
      <c r="E16" s="15">
        <f t="shared" si="4"/>
        <v>604872.4</v>
      </c>
      <c r="F16" s="15">
        <v>79232.289999999994</v>
      </c>
      <c r="G16" s="15">
        <v>19450.490000000002</v>
      </c>
      <c r="H16" s="15">
        <f t="shared" si="5"/>
        <v>59781.799999999988</v>
      </c>
    </row>
    <row r="17" spans="1:8" x14ac:dyDescent="0.2">
      <c r="A17" s="16">
        <v>3000</v>
      </c>
      <c r="B17" s="14" t="s">
        <v>22</v>
      </c>
      <c r="C17" s="15">
        <v>3382797.97</v>
      </c>
      <c r="D17" s="15">
        <f>396558.68+59202+11281.56+64251+1506.52</f>
        <v>532799.76</v>
      </c>
      <c r="E17" s="15">
        <f t="shared" si="4"/>
        <v>3915597.7300000004</v>
      </c>
      <c r="F17" s="15">
        <v>1259066.79</v>
      </c>
      <c r="G17" s="15">
        <v>1081621.54</v>
      </c>
      <c r="H17" s="15">
        <f t="shared" si="5"/>
        <v>177445.25</v>
      </c>
    </row>
    <row r="18" spans="1:8" x14ac:dyDescent="0.2">
      <c r="A18" s="13">
        <v>4000</v>
      </c>
      <c r="B18" s="14" t="s">
        <v>17</v>
      </c>
      <c r="C18" s="15">
        <v>120000</v>
      </c>
      <c r="D18" s="15">
        <v>0</v>
      </c>
      <c r="E18" s="15">
        <f t="shared" si="4"/>
        <v>120000</v>
      </c>
      <c r="F18" s="15">
        <v>68676.5</v>
      </c>
      <c r="G18" s="15">
        <v>68676.5</v>
      </c>
      <c r="H18" s="15">
        <f t="shared" si="5"/>
        <v>0</v>
      </c>
    </row>
    <row r="19" spans="1:8" x14ac:dyDescent="0.2">
      <c r="A19" s="16">
        <v>5000</v>
      </c>
      <c r="B19" s="14" t="s">
        <v>23</v>
      </c>
      <c r="C19" s="15">
        <v>108000</v>
      </c>
      <c r="D19" s="15">
        <v>12000</v>
      </c>
      <c r="E19" s="15">
        <f t="shared" si="4"/>
        <v>120000</v>
      </c>
      <c r="F19" s="15">
        <v>0</v>
      </c>
      <c r="G19" s="15">
        <v>0</v>
      </c>
      <c r="H19" s="15">
        <f t="shared" si="5"/>
        <v>0</v>
      </c>
    </row>
    <row r="20" spans="1:8" x14ac:dyDescent="0.2">
      <c r="A20" s="13">
        <v>6000</v>
      </c>
      <c r="B20" s="14" t="s">
        <v>24</v>
      </c>
      <c r="C20" s="15">
        <v>0</v>
      </c>
      <c r="D20" s="15">
        <v>0</v>
      </c>
      <c r="E20" s="15">
        <f t="shared" si="4"/>
        <v>0</v>
      </c>
      <c r="F20" s="15">
        <v>0</v>
      </c>
      <c r="G20" s="15">
        <v>0</v>
      </c>
      <c r="H20" s="15">
        <f t="shared" si="5"/>
        <v>0</v>
      </c>
    </row>
    <row r="21" spans="1:8" x14ac:dyDescent="0.2">
      <c r="A21" s="16">
        <v>7000</v>
      </c>
      <c r="B21" s="14" t="s">
        <v>25</v>
      </c>
      <c r="C21" s="15">
        <v>0</v>
      </c>
      <c r="D21" s="15">
        <v>0</v>
      </c>
      <c r="E21" s="15">
        <f t="shared" si="4"/>
        <v>0</v>
      </c>
      <c r="F21" s="15">
        <v>0</v>
      </c>
      <c r="G21" s="15">
        <v>0</v>
      </c>
      <c r="H21" s="15">
        <f t="shared" si="5"/>
        <v>0</v>
      </c>
    </row>
    <row r="22" spans="1:8" x14ac:dyDescent="0.2">
      <c r="A22" s="13">
        <v>8000</v>
      </c>
      <c r="B22" s="14" t="s">
        <v>26</v>
      </c>
      <c r="C22" s="15">
        <v>0</v>
      </c>
      <c r="D22" s="15">
        <v>0</v>
      </c>
      <c r="E22" s="15">
        <f t="shared" si="4"/>
        <v>0</v>
      </c>
      <c r="F22" s="15">
        <v>0</v>
      </c>
      <c r="G22" s="15">
        <v>0</v>
      </c>
      <c r="H22" s="15">
        <f t="shared" si="5"/>
        <v>0</v>
      </c>
    </row>
    <row r="23" spans="1:8" x14ac:dyDescent="0.2">
      <c r="A23" s="20">
        <v>9000</v>
      </c>
      <c r="B23" s="21" t="s">
        <v>27</v>
      </c>
      <c r="C23" s="15">
        <v>0</v>
      </c>
      <c r="D23" s="15">
        <v>0</v>
      </c>
      <c r="E23" s="15">
        <f t="shared" si="4"/>
        <v>0</v>
      </c>
      <c r="F23" s="15">
        <v>0</v>
      </c>
      <c r="G23" s="15">
        <v>0</v>
      </c>
      <c r="H23" s="15">
        <f t="shared" si="5"/>
        <v>0</v>
      </c>
    </row>
    <row r="24" spans="1:8" x14ac:dyDescent="0.2">
      <c r="A24" s="22"/>
      <c r="B24" s="23" t="s">
        <v>28</v>
      </c>
      <c r="C24" s="24">
        <f>C3-C14</f>
        <v>0</v>
      </c>
      <c r="D24" s="24">
        <f t="shared" ref="D24:H24" si="6">D3-D14</f>
        <v>0</v>
      </c>
      <c r="E24" s="24">
        <f>E3-E14</f>
        <v>0</v>
      </c>
      <c r="F24" s="24">
        <f t="shared" si="6"/>
        <v>1602353.4100000001</v>
      </c>
      <c r="G24" s="24">
        <f t="shared" si="6"/>
        <v>1933280.5599999996</v>
      </c>
      <c r="H24" s="24">
        <f t="shared" si="6"/>
        <v>-330927.14999999962</v>
      </c>
    </row>
    <row r="33" spans="2:4" x14ac:dyDescent="0.2">
      <c r="B33" s="1"/>
      <c r="D33" s="1"/>
    </row>
    <row r="34" spans="2:4" x14ac:dyDescent="0.2">
      <c r="B34" s="2" t="s">
        <v>49</v>
      </c>
      <c r="D34" s="2" t="s">
        <v>50</v>
      </c>
    </row>
    <row r="35" spans="2:4" x14ac:dyDescent="0.2">
      <c r="B35" s="2" t="s">
        <v>51</v>
      </c>
      <c r="D35" s="2" t="s">
        <v>52</v>
      </c>
    </row>
    <row r="36" spans="2:4" x14ac:dyDescent="0.2">
      <c r="B36" s="2" t="s">
        <v>53</v>
      </c>
      <c r="D36" s="2" t="s">
        <v>54</v>
      </c>
    </row>
    <row r="37" spans="2:4" x14ac:dyDescent="0.2">
      <c r="B37" s="2" t="s">
        <v>55</v>
      </c>
      <c r="D37" s="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topLeftCell="A10" zoomScaleNormal="100" workbookViewId="0">
      <selection activeCell="L35" sqref="L35"/>
    </sheetView>
  </sheetViews>
  <sheetFormatPr baseColWidth="10" defaultColWidth="11.42578125" defaultRowHeight="11.25" x14ac:dyDescent="0.2"/>
  <cols>
    <col min="1" max="1" width="3.85546875" style="6" customWidth="1"/>
    <col min="2" max="2" width="18.140625" style="6" bestFit="1" customWidth="1"/>
    <col min="3" max="3" width="12.7109375" style="6" customWidth="1"/>
    <col min="4" max="4" width="11.5703125" style="6" bestFit="1" customWidth="1"/>
    <col min="5" max="5" width="12" style="6" bestFit="1" customWidth="1"/>
    <col min="6" max="8" width="11.5703125" style="6" bestFit="1" customWidth="1"/>
    <col min="9" max="16384" width="11.42578125" style="6"/>
  </cols>
  <sheetData>
    <row r="1" spans="1:8" ht="34.9" customHeight="1" x14ac:dyDescent="0.2">
      <c r="A1" s="3" t="s">
        <v>57</v>
      </c>
      <c r="B1" s="4"/>
      <c r="C1" s="4"/>
      <c r="D1" s="4"/>
      <c r="E1" s="4"/>
      <c r="F1" s="4"/>
      <c r="G1" s="4"/>
      <c r="H1" s="5"/>
    </row>
    <row r="2" spans="1:8" ht="33.75" x14ac:dyDescent="0.2">
      <c r="A2" s="25" t="s">
        <v>29</v>
      </c>
      <c r="B2" s="8" t="s">
        <v>1</v>
      </c>
      <c r="C2" s="9" t="s">
        <v>30</v>
      </c>
      <c r="D2" s="9" t="s">
        <v>31</v>
      </c>
      <c r="E2" s="9" t="s">
        <v>4</v>
      </c>
      <c r="F2" s="9" t="s">
        <v>5</v>
      </c>
      <c r="G2" s="9" t="s">
        <v>32</v>
      </c>
      <c r="H2" s="9" t="s">
        <v>33</v>
      </c>
    </row>
    <row r="3" spans="1:8" x14ac:dyDescent="0.2">
      <c r="A3" s="26"/>
      <c r="B3" s="27" t="s">
        <v>34</v>
      </c>
      <c r="C3" s="28">
        <f t="shared" ref="C3:H3" si="0">SUM(C4:C10)</f>
        <v>8613370</v>
      </c>
      <c r="D3" s="28">
        <f t="shared" si="0"/>
        <v>778471.45</v>
      </c>
      <c r="E3" s="28">
        <f t="shared" si="0"/>
        <v>9391841.4500000011</v>
      </c>
      <c r="F3" s="28">
        <f t="shared" si="0"/>
        <v>4719695.0599999996</v>
      </c>
      <c r="G3" s="28">
        <f t="shared" si="0"/>
        <v>4719695.0599999996</v>
      </c>
      <c r="H3" s="28">
        <f t="shared" si="0"/>
        <v>0</v>
      </c>
    </row>
    <row r="4" spans="1:8" x14ac:dyDescent="0.2">
      <c r="A4" s="29">
        <v>11</v>
      </c>
      <c r="B4" s="30" t="s">
        <v>35</v>
      </c>
      <c r="C4" s="31">
        <v>6671636</v>
      </c>
      <c r="D4" s="31">
        <v>64251</v>
      </c>
      <c r="E4" s="31">
        <f t="shared" ref="E4:E10" si="1">+C4+D4</f>
        <v>6735887</v>
      </c>
      <c r="F4" s="31">
        <v>3989447.53</v>
      </c>
      <c r="G4" s="31">
        <v>3989447.53</v>
      </c>
      <c r="H4" s="31">
        <f t="shared" ref="H4:H10" si="2">+F4-G4</f>
        <v>0</v>
      </c>
    </row>
    <row r="5" spans="1:8" x14ac:dyDescent="0.2">
      <c r="A5" s="29">
        <v>12</v>
      </c>
      <c r="B5" s="30" t="s">
        <v>36</v>
      </c>
      <c r="C5" s="31">
        <v>0</v>
      </c>
      <c r="D5" s="31">
        <v>0</v>
      </c>
      <c r="E5" s="31">
        <f t="shared" si="1"/>
        <v>0</v>
      </c>
      <c r="F5" s="31">
        <v>0</v>
      </c>
      <c r="G5" s="31">
        <v>0</v>
      </c>
      <c r="H5" s="31">
        <f t="shared" si="2"/>
        <v>0</v>
      </c>
    </row>
    <row r="6" spans="1:8" x14ac:dyDescent="0.2">
      <c r="A6" s="29">
        <v>13</v>
      </c>
      <c r="B6" s="30" t="s">
        <v>37</v>
      </c>
      <c r="C6" s="31">
        <v>0</v>
      </c>
      <c r="D6" s="31">
        <v>0</v>
      </c>
      <c r="E6" s="31">
        <f t="shared" si="1"/>
        <v>0</v>
      </c>
      <c r="F6" s="31">
        <v>0</v>
      </c>
      <c r="G6" s="31">
        <v>0</v>
      </c>
      <c r="H6" s="31">
        <f t="shared" si="2"/>
        <v>0</v>
      </c>
    </row>
    <row r="7" spans="1:8" x14ac:dyDescent="0.2">
      <c r="A7" s="29">
        <v>14</v>
      </c>
      <c r="B7" s="30" t="s">
        <v>38</v>
      </c>
      <c r="C7" s="31">
        <v>1764128</v>
      </c>
      <c r="D7" s="31">
        <v>643736.89</v>
      </c>
      <c r="E7" s="31">
        <f t="shared" si="1"/>
        <v>2407864.89</v>
      </c>
      <c r="F7" s="31">
        <v>630162.97</v>
      </c>
      <c r="G7" s="31">
        <v>630162.97</v>
      </c>
      <c r="H7" s="31">
        <f t="shared" si="2"/>
        <v>0</v>
      </c>
    </row>
    <row r="8" spans="1:8" x14ac:dyDescent="0.2">
      <c r="A8" s="29">
        <v>15</v>
      </c>
      <c r="B8" s="30" t="s">
        <v>39</v>
      </c>
      <c r="C8" s="31">
        <v>177606</v>
      </c>
      <c r="D8" s="31">
        <f>11281.56+59202</f>
        <v>70483.56</v>
      </c>
      <c r="E8" s="31">
        <f t="shared" si="1"/>
        <v>248089.56</v>
      </c>
      <c r="F8" s="31">
        <v>100084.56</v>
      </c>
      <c r="G8" s="31">
        <v>100084.56</v>
      </c>
      <c r="H8" s="31">
        <f t="shared" si="2"/>
        <v>0</v>
      </c>
    </row>
    <row r="9" spans="1:8" x14ac:dyDescent="0.2">
      <c r="A9" s="29">
        <v>16</v>
      </c>
      <c r="B9" s="30" t="s">
        <v>40</v>
      </c>
      <c r="C9" s="31">
        <v>0</v>
      </c>
      <c r="D9" s="31">
        <v>0</v>
      </c>
      <c r="E9" s="31">
        <f t="shared" si="1"/>
        <v>0</v>
      </c>
      <c r="F9" s="31">
        <v>0</v>
      </c>
      <c r="G9" s="31">
        <v>0</v>
      </c>
      <c r="H9" s="31">
        <f t="shared" si="2"/>
        <v>0</v>
      </c>
    </row>
    <row r="10" spans="1:8" x14ac:dyDescent="0.2">
      <c r="A10" s="29">
        <v>17</v>
      </c>
      <c r="B10" s="30" t="s">
        <v>41</v>
      </c>
      <c r="C10" s="31">
        <v>0</v>
      </c>
      <c r="D10" s="31">
        <v>0</v>
      </c>
      <c r="E10" s="31">
        <f t="shared" si="1"/>
        <v>0</v>
      </c>
      <c r="F10" s="31">
        <v>0</v>
      </c>
      <c r="G10" s="31">
        <v>0</v>
      </c>
      <c r="H10" s="31">
        <f t="shared" si="2"/>
        <v>0</v>
      </c>
    </row>
    <row r="11" spans="1:8" x14ac:dyDescent="0.2">
      <c r="A11" s="29"/>
      <c r="B11" s="27" t="s">
        <v>42</v>
      </c>
      <c r="C11" s="28">
        <f>SUM(C12:C14)</f>
        <v>6671636</v>
      </c>
      <c r="D11" s="28">
        <f t="shared" ref="D11:H11" si="3">SUM(D12:D14)</f>
        <v>65757.52</v>
      </c>
      <c r="E11" s="28">
        <f t="shared" si="3"/>
        <v>6737393.5199999996</v>
      </c>
      <c r="F11" s="28">
        <f t="shared" si="3"/>
        <v>3395410.52</v>
      </c>
      <c r="G11" s="28">
        <f t="shared" si="3"/>
        <v>3394292.68</v>
      </c>
      <c r="H11" s="28">
        <f t="shared" si="3"/>
        <v>1117.839999999851</v>
      </c>
    </row>
    <row r="12" spans="1:8" x14ac:dyDescent="0.2">
      <c r="A12" s="29">
        <v>25</v>
      </c>
      <c r="B12" s="30" t="s">
        <v>39</v>
      </c>
      <c r="C12" s="31">
        <v>6671636</v>
      </c>
      <c r="D12" s="31">
        <f>64251+1506.52</f>
        <v>65757.52</v>
      </c>
      <c r="E12" s="31">
        <f t="shared" ref="E12:E14" si="4">+C12+D12</f>
        <v>6737393.5199999996</v>
      </c>
      <c r="F12" s="31">
        <v>3395410.52</v>
      </c>
      <c r="G12" s="31">
        <v>3394292.68</v>
      </c>
      <c r="H12" s="31">
        <f>+F12-G12</f>
        <v>1117.839999999851</v>
      </c>
    </row>
    <row r="13" spans="1:8" x14ac:dyDescent="0.2">
      <c r="A13" s="29">
        <v>26</v>
      </c>
      <c r="B13" s="30" t="s">
        <v>40</v>
      </c>
      <c r="C13" s="31">
        <v>0</v>
      </c>
      <c r="D13" s="31">
        <v>0</v>
      </c>
      <c r="E13" s="31">
        <f t="shared" si="4"/>
        <v>0</v>
      </c>
      <c r="F13" s="31">
        <v>0</v>
      </c>
      <c r="G13" s="31">
        <v>0</v>
      </c>
      <c r="H13" s="31">
        <f>+F13-G13</f>
        <v>0</v>
      </c>
    </row>
    <row r="14" spans="1:8" x14ac:dyDescent="0.2">
      <c r="A14" s="32">
        <v>27</v>
      </c>
      <c r="B14" s="33" t="s">
        <v>43</v>
      </c>
      <c r="C14" s="31">
        <v>0</v>
      </c>
      <c r="D14" s="31">
        <v>0</v>
      </c>
      <c r="E14" s="31">
        <f t="shared" si="4"/>
        <v>0</v>
      </c>
      <c r="F14" s="31">
        <v>0</v>
      </c>
      <c r="G14" s="31">
        <v>0</v>
      </c>
      <c r="H14" s="31">
        <f>+F14-G14</f>
        <v>0</v>
      </c>
    </row>
    <row r="15" spans="1:8" x14ac:dyDescent="0.2">
      <c r="A15" s="34"/>
      <c r="B15" s="35" t="s">
        <v>44</v>
      </c>
      <c r="C15" s="36">
        <f>C3+C11</f>
        <v>15285006</v>
      </c>
      <c r="D15" s="36">
        <f t="shared" ref="D15:H15" si="5">D3+D11</f>
        <v>844228.97</v>
      </c>
      <c r="E15" s="36">
        <f t="shared" si="5"/>
        <v>16129234.970000001</v>
      </c>
      <c r="F15" s="36">
        <f t="shared" si="5"/>
        <v>8115105.5800000001</v>
      </c>
      <c r="G15" s="36">
        <f t="shared" si="5"/>
        <v>8113987.7400000002</v>
      </c>
      <c r="H15" s="36">
        <f t="shared" si="5"/>
        <v>1117.839999999851</v>
      </c>
    </row>
    <row r="16" spans="1:8" s="40" customFormat="1" x14ac:dyDescent="0.2">
      <c r="A16" s="37"/>
      <c r="B16" s="38"/>
      <c r="C16" s="39"/>
      <c r="D16" s="39"/>
      <c r="E16" s="39"/>
      <c r="F16" s="39"/>
      <c r="G16" s="39"/>
      <c r="H16" s="39"/>
    </row>
    <row r="17" spans="1:11" ht="33.75" x14ac:dyDescent="0.2">
      <c r="A17" s="25" t="s">
        <v>29</v>
      </c>
      <c r="B17" s="8" t="s">
        <v>1</v>
      </c>
      <c r="C17" s="9" t="s">
        <v>45</v>
      </c>
      <c r="D17" s="9" t="s">
        <v>31</v>
      </c>
      <c r="E17" s="9" t="s">
        <v>4</v>
      </c>
      <c r="F17" s="9" t="s">
        <v>5</v>
      </c>
      <c r="G17" s="9" t="s">
        <v>46</v>
      </c>
      <c r="H17" s="9" t="s">
        <v>47</v>
      </c>
    </row>
    <row r="18" spans="1:11" x14ac:dyDescent="0.2">
      <c r="A18" s="26"/>
      <c r="B18" s="27" t="s">
        <v>34</v>
      </c>
      <c r="C18" s="41">
        <f t="shared" ref="C18:H18" si="6">SUM(C19:C25)</f>
        <v>8613370</v>
      </c>
      <c r="D18" s="41">
        <f t="shared" si="6"/>
        <v>778471.45</v>
      </c>
      <c r="E18" s="41">
        <f t="shared" si="6"/>
        <v>9391841.4500000011</v>
      </c>
      <c r="F18" s="41">
        <f t="shared" si="6"/>
        <v>4135296.79</v>
      </c>
      <c r="G18" s="41">
        <f t="shared" si="6"/>
        <v>3803251.8000000003</v>
      </c>
      <c r="H18" s="41">
        <f t="shared" si="6"/>
        <v>332044.98999999987</v>
      </c>
    </row>
    <row r="19" spans="1:11" x14ac:dyDescent="0.2">
      <c r="A19" s="29">
        <v>11</v>
      </c>
      <c r="B19" s="30" t="s">
        <v>35</v>
      </c>
      <c r="C19" s="31">
        <v>6671636</v>
      </c>
      <c r="D19" s="31">
        <v>64251</v>
      </c>
      <c r="E19" s="31">
        <f t="shared" ref="E19:E25" si="7">+C19+D19</f>
        <v>6735887</v>
      </c>
      <c r="F19" s="31">
        <v>3304632.92</v>
      </c>
      <c r="G19" s="31">
        <v>2985228.02</v>
      </c>
      <c r="H19" s="31">
        <f t="shared" ref="H19:H25" si="8">+F19-G19</f>
        <v>319404.89999999991</v>
      </c>
    </row>
    <row r="20" spans="1:11" x14ac:dyDescent="0.2">
      <c r="A20" s="29">
        <v>12</v>
      </c>
      <c r="B20" s="30" t="s">
        <v>36</v>
      </c>
      <c r="C20" s="31">
        <v>0</v>
      </c>
      <c r="D20" s="31">
        <v>0</v>
      </c>
      <c r="E20" s="31">
        <f t="shared" si="7"/>
        <v>0</v>
      </c>
      <c r="F20" s="31">
        <v>0</v>
      </c>
      <c r="G20" s="31">
        <v>0</v>
      </c>
      <c r="H20" s="31">
        <f t="shared" si="8"/>
        <v>0</v>
      </c>
    </row>
    <row r="21" spans="1:11" x14ac:dyDescent="0.2">
      <c r="A21" s="29">
        <v>13</v>
      </c>
      <c r="B21" s="30" t="s">
        <v>37</v>
      </c>
      <c r="C21" s="31">
        <v>0</v>
      </c>
      <c r="D21" s="31">
        <v>0</v>
      </c>
      <c r="E21" s="31">
        <f t="shared" si="7"/>
        <v>0</v>
      </c>
      <c r="F21" s="31">
        <v>0</v>
      </c>
      <c r="G21" s="31">
        <v>0</v>
      </c>
      <c r="H21" s="31">
        <f t="shared" si="8"/>
        <v>0</v>
      </c>
    </row>
    <row r="22" spans="1:11" x14ac:dyDescent="0.2">
      <c r="A22" s="29">
        <v>14</v>
      </c>
      <c r="B22" s="30" t="s">
        <v>38</v>
      </c>
      <c r="C22" s="31">
        <v>1764128</v>
      </c>
      <c r="D22" s="31">
        <v>643736.89</v>
      </c>
      <c r="E22" s="31">
        <f t="shared" si="7"/>
        <v>2407864.89</v>
      </c>
      <c r="F22" s="31">
        <f>718965.66+286.09+12354</f>
        <v>731605.75</v>
      </c>
      <c r="G22" s="31">
        <f>718965.66</f>
        <v>718965.66</v>
      </c>
      <c r="H22" s="31">
        <f t="shared" si="8"/>
        <v>12640.089999999967</v>
      </c>
    </row>
    <row r="23" spans="1:11" x14ac:dyDescent="0.2">
      <c r="A23" s="29">
        <v>15</v>
      </c>
      <c r="B23" s="30" t="s">
        <v>39</v>
      </c>
      <c r="C23" s="31">
        <v>177606</v>
      </c>
      <c r="D23" s="31">
        <f>11281.56+59202</f>
        <v>70483.56</v>
      </c>
      <c r="E23" s="31">
        <f t="shared" si="7"/>
        <v>248089.56</v>
      </c>
      <c r="F23" s="31">
        <v>99058.12</v>
      </c>
      <c r="G23" s="31">
        <f>39856.12+59202</f>
        <v>99058.12</v>
      </c>
      <c r="H23" s="31">
        <f t="shared" si="8"/>
        <v>0</v>
      </c>
    </row>
    <row r="24" spans="1:11" x14ac:dyDescent="0.2">
      <c r="A24" s="29">
        <v>16</v>
      </c>
      <c r="B24" s="30" t="s">
        <v>40</v>
      </c>
      <c r="C24" s="31">
        <v>0</v>
      </c>
      <c r="D24" s="31">
        <v>0</v>
      </c>
      <c r="E24" s="31">
        <f t="shared" si="7"/>
        <v>0</v>
      </c>
      <c r="F24" s="31">
        <v>0</v>
      </c>
      <c r="G24" s="31">
        <v>0</v>
      </c>
      <c r="H24" s="31">
        <f t="shared" si="8"/>
        <v>0</v>
      </c>
    </row>
    <row r="25" spans="1:11" x14ac:dyDescent="0.2">
      <c r="A25" s="29">
        <v>17</v>
      </c>
      <c r="B25" s="30" t="s">
        <v>41</v>
      </c>
      <c r="C25" s="31">
        <v>0</v>
      </c>
      <c r="D25" s="31">
        <v>0</v>
      </c>
      <c r="E25" s="31">
        <f t="shared" si="7"/>
        <v>0</v>
      </c>
      <c r="F25" s="31">
        <v>0</v>
      </c>
      <c r="G25" s="31">
        <v>0</v>
      </c>
      <c r="H25" s="31">
        <f t="shared" si="8"/>
        <v>0</v>
      </c>
    </row>
    <row r="26" spans="1:11" x14ac:dyDescent="0.2">
      <c r="A26" s="29"/>
      <c r="B26" s="27" t="s">
        <v>42</v>
      </c>
      <c r="C26" s="28">
        <f>SUM(C27:C29)</f>
        <v>6671636</v>
      </c>
      <c r="D26" s="28">
        <f t="shared" ref="D26:H26" si="9">SUM(D27:D29)</f>
        <v>65757.52</v>
      </c>
      <c r="E26" s="28">
        <f t="shared" si="9"/>
        <v>6737393.5199999996</v>
      </c>
      <c r="F26" s="28">
        <f t="shared" si="9"/>
        <v>2377455.38</v>
      </c>
      <c r="G26" s="28">
        <f t="shared" si="9"/>
        <v>2377455.38</v>
      </c>
      <c r="H26" s="28">
        <f t="shared" si="9"/>
        <v>0</v>
      </c>
    </row>
    <row r="27" spans="1:11" x14ac:dyDescent="0.2">
      <c r="A27" s="29">
        <v>25</v>
      </c>
      <c r="B27" s="30" t="s">
        <v>39</v>
      </c>
      <c r="C27" s="31">
        <v>6671636</v>
      </c>
      <c r="D27" s="31">
        <f>64251+1506.52</f>
        <v>65757.52</v>
      </c>
      <c r="E27" s="31">
        <f t="shared" ref="E27:E29" si="10">+C27+D27</f>
        <v>6737393.5199999996</v>
      </c>
      <c r="F27" s="31">
        <v>2377455.38</v>
      </c>
      <c r="G27" s="31">
        <v>2377455.38</v>
      </c>
      <c r="H27" s="31">
        <f>+F27-G27</f>
        <v>0</v>
      </c>
    </row>
    <row r="28" spans="1:11" x14ac:dyDescent="0.2">
      <c r="A28" s="29">
        <v>26</v>
      </c>
      <c r="B28" s="30" t="s">
        <v>40</v>
      </c>
      <c r="C28" s="31">
        <v>0</v>
      </c>
      <c r="D28" s="31">
        <v>0</v>
      </c>
      <c r="E28" s="31">
        <f t="shared" si="10"/>
        <v>0</v>
      </c>
      <c r="F28" s="31">
        <v>0</v>
      </c>
      <c r="G28" s="31">
        <v>0</v>
      </c>
      <c r="H28" s="31">
        <f>+F28-G28</f>
        <v>0</v>
      </c>
      <c r="I28" s="19"/>
    </row>
    <row r="29" spans="1:11" x14ac:dyDescent="0.2">
      <c r="A29" s="32">
        <v>27</v>
      </c>
      <c r="B29" s="33" t="s">
        <v>43</v>
      </c>
      <c r="C29" s="31">
        <v>0</v>
      </c>
      <c r="D29" s="31">
        <v>0</v>
      </c>
      <c r="E29" s="31">
        <f t="shared" si="10"/>
        <v>0</v>
      </c>
      <c r="F29" s="31">
        <v>0</v>
      </c>
      <c r="G29" s="31">
        <v>0</v>
      </c>
      <c r="H29" s="31">
        <f>+F29-G29</f>
        <v>0</v>
      </c>
      <c r="J29" s="42"/>
    </row>
    <row r="30" spans="1:11" x14ac:dyDescent="0.2">
      <c r="A30" s="34"/>
      <c r="B30" s="35" t="s">
        <v>48</v>
      </c>
      <c r="C30" s="36">
        <f>C18+C26</f>
        <v>15285006</v>
      </c>
      <c r="D30" s="36">
        <f t="shared" ref="D30:H30" si="11">D18+D26</f>
        <v>844228.97</v>
      </c>
      <c r="E30" s="36">
        <f t="shared" si="11"/>
        <v>16129234.970000001</v>
      </c>
      <c r="F30" s="36">
        <f t="shared" si="11"/>
        <v>6512752.1699999999</v>
      </c>
      <c r="G30" s="36">
        <f t="shared" si="11"/>
        <v>6180707.1799999997</v>
      </c>
      <c r="H30" s="36">
        <f t="shared" si="11"/>
        <v>332044.98999999987</v>
      </c>
      <c r="J30" s="43"/>
      <c r="K30" s="43"/>
    </row>
    <row r="31" spans="1:11" s="40" customFormat="1" x14ac:dyDescent="0.2">
      <c r="A31" s="37"/>
      <c r="B31" s="38"/>
      <c r="C31" s="39"/>
      <c r="D31" s="39"/>
      <c r="E31" s="39"/>
      <c r="F31" s="39"/>
      <c r="G31" s="39"/>
      <c r="H31" s="39"/>
    </row>
    <row r="32" spans="1:11" ht="33.75" x14ac:dyDescent="0.2">
      <c r="A32" s="25" t="s">
        <v>29</v>
      </c>
      <c r="B32" s="8" t="s">
        <v>1</v>
      </c>
      <c r="C32" s="9" t="s">
        <v>2</v>
      </c>
      <c r="D32" s="9" t="s">
        <v>31</v>
      </c>
      <c r="E32" s="9" t="s">
        <v>4</v>
      </c>
      <c r="F32" s="9" t="s">
        <v>5</v>
      </c>
      <c r="G32" s="9" t="s">
        <v>6</v>
      </c>
      <c r="H32" s="9" t="s">
        <v>7</v>
      </c>
    </row>
    <row r="33" spans="1:8" x14ac:dyDescent="0.2">
      <c r="A33" s="26"/>
      <c r="B33" s="27" t="s">
        <v>34</v>
      </c>
      <c r="C33" s="41">
        <f t="shared" ref="C33:H33" si="12">SUM(C34:C40)</f>
        <v>0</v>
      </c>
      <c r="D33" s="41">
        <f t="shared" si="12"/>
        <v>0</v>
      </c>
      <c r="E33" s="41">
        <f t="shared" si="12"/>
        <v>0</v>
      </c>
      <c r="F33" s="41">
        <f t="shared" si="12"/>
        <v>584398.26999999979</v>
      </c>
      <c r="G33" s="41">
        <f t="shared" si="12"/>
        <v>916443.25999999978</v>
      </c>
      <c r="H33" s="41">
        <f t="shared" si="12"/>
        <v>-332044.98999999987</v>
      </c>
    </row>
    <row r="34" spans="1:8" x14ac:dyDescent="0.2">
      <c r="A34" s="29">
        <v>11</v>
      </c>
      <c r="B34" s="30" t="s">
        <v>35</v>
      </c>
      <c r="C34" s="31">
        <f t="shared" ref="C34:H40" si="13">C4-C19</f>
        <v>0</v>
      </c>
      <c r="D34" s="31">
        <f t="shared" si="13"/>
        <v>0</v>
      </c>
      <c r="E34" s="31">
        <f t="shared" si="13"/>
        <v>0</v>
      </c>
      <c r="F34" s="31">
        <f t="shared" si="13"/>
        <v>684814.60999999987</v>
      </c>
      <c r="G34" s="31">
        <f t="shared" si="13"/>
        <v>1004219.5099999998</v>
      </c>
      <c r="H34" s="31">
        <f t="shared" si="13"/>
        <v>-319404.89999999991</v>
      </c>
    </row>
    <row r="35" spans="1:8" x14ac:dyDescent="0.2">
      <c r="A35" s="29">
        <v>12</v>
      </c>
      <c r="B35" s="30" t="s">
        <v>36</v>
      </c>
      <c r="C35" s="31">
        <f t="shared" si="13"/>
        <v>0</v>
      </c>
      <c r="D35" s="31">
        <f t="shared" si="13"/>
        <v>0</v>
      </c>
      <c r="E35" s="31">
        <f t="shared" si="13"/>
        <v>0</v>
      </c>
      <c r="F35" s="31">
        <f t="shared" si="13"/>
        <v>0</v>
      </c>
      <c r="G35" s="31">
        <f t="shared" si="13"/>
        <v>0</v>
      </c>
      <c r="H35" s="31">
        <f t="shared" si="13"/>
        <v>0</v>
      </c>
    </row>
    <row r="36" spans="1:8" x14ac:dyDescent="0.2">
      <c r="A36" s="29">
        <v>13</v>
      </c>
      <c r="B36" s="30" t="s">
        <v>37</v>
      </c>
      <c r="C36" s="31">
        <f t="shared" si="13"/>
        <v>0</v>
      </c>
      <c r="D36" s="31">
        <f t="shared" si="13"/>
        <v>0</v>
      </c>
      <c r="E36" s="31">
        <f t="shared" si="13"/>
        <v>0</v>
      </c>
      <c r="F36" s="31">
        <f t="shared" si="13"/>
        <v>0</v>
      </c>
      <c r="G36" s="31">
        <f t="shared" si="13"/>
        <v>0</v>
      </c>
      <c r="H36" s="31">
        <f t="shared" si="13"/>
        <v>0</v>
      </c>
    </row>
    <row r="37" spans="1:8" x14ac:dyDescent="0.2">
      <c r="A37" s="29">
        <v>14</v>
      </c>
      <c r="B37" s="30" t="s">
        <v>38</v>
      </c>
      <c r="C37" s="31">
        <f t="shared" si="13"/>
        <v>0</v>
      </c>
      <c r="D37" s="31">
        <f t="shared" si="13"/>
        <v>0</v>
      </c>
      <c r="E37" s="31">
        <f t="shared" si="13"/>
        <v>0</v>
      </c>
      <c r="F37" s="31">
        <f>F7-F22</f>
        <v>-101442.78000000003</v>
      </c>
      <c r="G37" s="31">
        <f t="shared" si="13"/>
        <v>-88802.690000000061</v>
      </c>
      <c r="H37" s="31">
        <f t="shared" si="13"/>
        <v>-12640.089999999967</v>
      </c>
    </row>
    <row r="38" spans="1:8" x14ac:dyDescent="0.2">
      <c r="A38" s="29">
        <v>15</v>
      </c>
      <c r="B38" s="30" t="s">
        <v>39</v>
      </c>
      <c r="C38" s="31">
        <f t="shared" si="13"/>
        <v>0</v>
      </c>
      <c r="D38" s="31">
        <f t="shared" si="13"/>
        <v>0</v>
      </c>
      <c r="E38" s="31">
        <f t="shared" si="13"/>
        <v>0</v>
      </c>
      <c r="F38" s="31">
        <f t="shared" si="13"/>
        <v>1026.4400000000023</v>
      </c>
      <c r="G38" s="31">
        <f t="shared" si="13"/>
        <v>1026.4400000000023</v>
      </c>
      <c r="H38" s="31">
        <f t="shared" si="13"/>
        <v>0</v>
      </c>
    </row>
    <row r="39" spans="1:8" x14ac:dyDescent="0.2">
      <c r="A39" s="29">
        <v>16</v>
      </c>
      <c r="B39" s="30" t="s">
        <v>40</v>
      </c>
      <c r="C39" s="31">
        <f t="shared" si="13"/>
        <v>0</v>
      </c>
      <c r="D39" s="31">
        <f t="shared" si="13"/>
        <v>0</v>
      </c>
      <c r="E39" s="31">
        <f t="shared" si="13"/>
        <v>0</v>
      </c>
      <c r="F39" s="31">
        <f t="shared" si="13"/>
        <v>0</v>
      </c>
      <c r="G39" s="31">
        <f t="shared" si="13"/>
        <v>0</v>
      </c>
      <c r="H39" s="31">
        <f t="shared" si="13"/>
        <v>0</v>
      </c>
    </row>
    <row r="40" spans="1:8" x14ac:dyDescent="0.2">
      <c r="A40" s="29">
        <v>17</v>
      </c>
      <c r="B40" s="30" t="s">
        <v>41</v>
      </c>
      <c r="C40" s="31">
        <f t="shared" si="13"/>
        <v>0</v>
      </c>
      <c r="D40" s="31">
        <f t="shared" si="13"/>
        <v>0</v>
      </c>
      <c r="E40" s="31">
        <f t="shared" si="13"/>
        <v>0</v>
      </c>
      <c r="F40" s="31">
        <f t="shared" si="13"/>
        <v>0</v>
      </c>
      <c r="G40" s="31">
        <f t="shared" si="13"/>
        <v>0</v>
      </c>
      <c r="H40" s="31">
        <f t="shared" si="13"/>
        <v>0</v>
      </c>
    </row>
    <row r="41" spans="1:8" x14ac:dyDescent="0.2">
      <c r="A41" s="29"/>
      <c r="B41" s="27" t="s">
        <v>42</v>
      </c>
      <c r="C41" s="28">
        <f>SUM(C42:C44)</f>
        <v>0</v>
      </c>
      <c r="D41" s="28">
        <f t="shared" ref="D41:H41" si="14">SUM(D42:D44)</f>
        <v>0</v>
      </c>
      <c r="E41" s="28">
        <f t="shared" si="14"/>
        <v>0</v>
      </c>
      <c r="F41" s="28">
        <f t="shared" si="14"/>
        <v>1017955.1400000001</v>
      </c>
      <c r="G41" s="28">
        <f t="shared" si="14"/>
        <v>1016837.3000000003</v>
      </c>
      <c r="H41" s="28">
        <f t="shared" si="14"/>
        <v>1117.839999999851</v>
      </c>
    </row>
    <row r="42" spans="1:8" x14ac:dyDescent="0.2">
      <c r="A42" s="29">
        <v>25</v>
      </c>
      <c r="B42" s="30" t="s">
        <v>39</v>
      </c>
      <c r="C42" s="31">
        <f t="shared" ref="C42:H44" si="15">C12-C27</f>
        <v>0</v>
      </c>
      <c r="D42" s="31">
        <f t="shared" si="15"/>
        <v>0</v>
      </c>
      <c r="E42" s="31">
        <f t="shared" si="15"/>
        <v>0</v>
      </c>
      <c r="F42" s="31">
        <f>F12-F27</f>
        <v>1017955.1400000001</v>
      </c>
      <c r="G42" s="31">
        <f t="shared" si="15"/>
        <v>1016837.3000000003</v>
      </c>
      <c r="H42" s="31">
        <f t="shared" si="15"/>
        <v>1117.839999999851</v>
      </c>
    </row>
    <row r="43" spans="1:8" x14ac:dyDescent="0.2">
      <c r="A43" s="29">
        <v>26</v>
      </c>
      <c r="B43" s="30" t="s">
        <v>40</v>
      </c>
      <c r="C43" s="31">
        <f t="shared" si="15"/>
        <v>0</v>
      </c>
      <c r="D43" s="31">
        <f t="shared" si="15"/>
        <v>0</v>
      </c>
      <c r="E43" s="31">
        <f t="shared" si="15"/>
        <v>0</v>
      </c>
      <c r="F43" s="31">
        <f>F13-F28</f>
        <v>0</v>
      </c>
      <c r="G43" s="31">
        <f t="shared" si="15"/>
        <v>0</v>
      </c>
      <c r="H43" s="31">
        <f t="shared" si="15"/>
        <v>0</v>
      </c>
    </row>
    <row r="44" spans="1:8" x14ac:dyDescent="0.2">
      <c r="A44" s="32">
        <v>27</v>
      </c>
      <c r="B44" s="33" t="s">
        <v>43</v>
      </c>
      <c r="C44" s="31">
        <f t="shared" si="15"/>
        <v>0</v>
      </c>
      <c r="D44" s="31">
        <f t="shared" si="15"/>
        <v>0</v>
      </c>
      <c r="E44" s="31">
        <f t="shared" si="15"/>
        <v>0</v>
      </c>
      <c r="F44" s="31">
        <f t="shared" si="15"/>
        <v>0</v>
      </c>
      <c r="G44" s="31">
        <f t="shared" si="15"/>
        <v>0</v>
      </c>
      <c r="H44" s="31">
        <f t="shared" si="15"/>
        <v>0</v>
      </c>
    </row>
    <row r="45" spans="1:8" x14ac:dyDescent="0.2">
      <c r="A45" s="44"/>
      <c r="B45" s="35" t="s">
        <v>28</v>
      </c>
      <c r="C45" s="36">
        <f>C33+C41</f>
        <v>0</v>
      </c>
      <c r="D45" s="36">
        <f t="shared" ref="D45:H45" si="16">D33+D41</f>
        <v>0</v>
      </c>
      <c r="E45" s="36">
        <f t="shared" si="16"/>
        <v>0</v>
      </c>
      <c r="F45" s="36">
        <f t="shared" si="16"/>
        <v>1602353.41</v>
      </c>
      <c r="G45" s="36">
        <f t="shared" si="16"/>
        <v>1933280.56</v>
      </c>
      <c r="H45" s="36">
        <f t="shared" si="16"/>
        <v>-330927.15000000002</v>
      </c>
    </row>
    <row r="46" spans="1:8" s="40" customFormat="1" x14ac:dyDescent="0.2">
      <c r="C46" s="45"/>
      <c r="D46" s="45"/>
      <c r="E46" s="45"/>
      <c r="F46" s="45"/>
      <c r="G46" s="45"/>
      <c r="H46" s="45"/>
    </row>
    <row r="49" spans="2:7" x14ac:dyDescent="0.2">
      <c r="F49" s="46">
        <v>6512752.1699999999</v>
      </c>
      <c r="G49" s="46">
        <v>6180707.1799999997</v>
      </c>
    </row>
    <row r="50" spans="2:7" x14ac:dyDescent="0.2">
      <c r="B50" s="1"/>
      <c r="D50" s="1"/>
    </row>
    <row r="51" spans="2:7" x14ac:dyDescent="0.2">
      <c r="B51" s="2" t="s">
        <v>49</v>
      </c>
      <c r="D51" s="2"/>
      <c r="F51" s="2" t="s">
        <v>50</v>
      </c>
    </row>
    <row r="52" spans="2:7" x14ac:dyDescent="0.2">
      <c r="B52" s="2" t="s">
        <v>51</v>
      </c>
      <c r="D52" s="2"/>
      <c r="F52" s="2" t="s">
        <v>52</v>
      </c>
    </row>
    <row r="53" spans="2:7" x14ac:dyDescent="0.2">
      <c r="B53" s="2" t="s">
        <v>53</v>
      </c>
      <c r="D53" s="2"/>
      <c r="F53" s="2" t="s">
        <v>54</v>
      </c>
    </row>
    <row r="54" spans="2:7" x14ac:dyDescent="0.2">
      <c r="B54" s="2" t="s">
        <v>55</v>
      </c>
      <c r="D54" s="2"/>
      <c r="F54" s="2"/>
    </row>
  </sheetData>
  <mergeCells count="1">
    <mergeCell ref="A1:H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FDFA0A-95C8-4CCE-91B0-0BEB8C9AF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CRI-COG (2)</vt:lpstr>
      <vt:lpstr>CFF (2)</vt:lpstr>
      <vt:lpstr>'CFF (2)'!Área_de_impresión</vt:lpstr>
      <vt:lpstr>'CRI-COG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ITUTLB</cp:lastModifiedBy>
  <cp:revision/>
  <cp:lastPrinted>2022-04-21T16:46:54Z</cp:lastPrinted>
  <dcterms:created xsi:type="dcterms:W3CDTF">2017-12-20T04:54:53Z</dcterms:created>
  <dcterms:modified xsi:type="dcterms:W3CDTF">2022-07-12T22:01:34Z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