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1ER TRIMESTRE 2022\ASEG\"/>
    </mc:Choice>
  </mc:AlternateContent>
  <bookViews>
    <workbookView xWindow="0" yWindow="0" windowWidth="24000" windowHeight="9735" firstSheet="1" activeTab="2"/>
  </bookViews>
  <sheets>
    <sheet name="Hoja1" sheetId="5" state="hidden" r:id="rId1"/>
    <sheet name="F1" sheetId="10" r:id="rId2"/>
    <sheet name="F2" sheetId="9" r:id="rId3"/>
    <sheet name="F3" sheetId="8" r:id="rId4"/>
    <sheet name="F4" sheetId="7" r:id="rId5"/>
    <sheet name="F5" sheetId="6" r:id="rId6"/>
    <sheet name="F6a" sheetId="1" r:id="rId7"/>
    <sheet name="F6b" sheetId="2" r:id="rId8"/>
    <sheet name="F6c" sheetId="3" r:id="rId9"/>
    <sheet name="F6d" sheetId="4" r:id="rId10"/>
  </sheets>
  <definedNames>
    <definedName name="_xlnm._FilterDatabase" localSheetId="5" hidden="1">'F5'!$A$3:$G$71</definedName>
    <definedName name="_xlnm._FilterDatabase" localSheetId="6" hidden="1">F6a!$B$3:$H$155</definedName>
    <definedName name="_xlnm._FilterDatabase" localSheetId="7" hidden="1">F6b!$A$3:$G$13</definedName>
    <definedName name="_xlnm._FilterDatabase" localSheetId="8" hidden="1">F6c!$B$3:$H$79</definedName>
    <definedName name="_xlnm._FilterDatabase" localSheetId="9" hidden="1">F6d!$A$3:$G$27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0" l="1"/>
  <c r="E72" i="10"/>
  <c r="F65" i="10"/>
  <c r="E65" i="10"/>
  <c r="F60" i="10"/>
  <c r="F76" i="10" s="1"/>
  <c r="E60" i="10"/>
  <c r="E76" i="10" s="1"/>
  <c r="C57" i="10"/>
  <c r="B57" i="10"/>
  <c r="F54" i="10"/>
  <c r="E54" i="10"/>
  <c r="F39" i="10"/>
  <c r="E39" i="10"/>
  <c r="C38" i="10"/>
  <c r="B38" i="10"/>
  <c r="F35" i="10"/>
  <c r="E35" i="10"/>
  <c r="C35" i="10"/>
  <c r="B35" i="10"/>
  <c r="F28" i="10"/>
  <c r="E28" i="10"/>
  <c r="C28" i="10"/>
  <c r="B28" i="10"/>
  <c r="F24" i="10"/>
  <c r="E24" i="10"/>
  <c r="C22" i="10"/>
  <c r="C44" i="10" s="1"/>
  <c r="C59" i="10" s="1"/>
  <c r="B22" i="10"/>
  <c r="B44" i="10" s="1"/>
  <c r="B59" i="10" s="1"/>
  <c r="F20" i="10"/>
  <c r="E20" i="10"/>
  <c r="F16" i="10"/>
  <c r="E16" i="10"/>
  <c r="C14" i="10"/>
  <c r="B14" i="10"/>
  <c r="F6" i="10"/>
  <c r="F44" i="10" s="1"/>
  <c r="E6" i="10"/>
  <c r="E44" i="10" s="1"/>
  <c r="C6" i="10"/>
  <c r="B6" i="10"/>
  <c r="E56" i="10" l="1"/>
  <c r="E78" i="10" s="1"/>
  <c r="F56" i="10"/>
  <c r="F78" i="10" s="1"/>
  <c r="F13" i="9" l="1"/>
  <c r="F12" i="9"/>
  <c r="F11" i="9"/>
  <c r="F10" i="9"/>
  <c r="H9" i="9"/>
  <c r="G9" i="9"/>
  <c r="F9" i="9"/>
  <c r="E9" i="9"/>
  <c r="D9" i="9"/>
  <c r="C9" i="9"/>
  <c r="B9" i="9"/>
  <c r="F8" i="9"/>
  <c r="F7" i="9"/>
  <c r="F6" i="9"/>
  <c r="F5" i="9" s="1"/>
  <c r="F4" i="9" s="1"/>
  <c r="F15" i="9" s="1"/>
  <c r="H5" i="9"/>
  <c r="H4" i="9" s="1"/>
  <c r="H15" i="9" s="1"/>
  <c r="G5" i="9"/>
  <c r="E5" i="9"/>
  <c r="E4" i="9" s="1"/>
  <c r="E15" i="9" s="1"/>
  <c r="D5" i="9"/>
  <c r="D4" i="9" s="1"/>
  <c r="D15" i="9" s="1"/>
  <c r="C5" i="9"/>
  <c r="B5" i="9"/>
  <c r="B4" i="9" s="1"/>
  <c r="B15" i="9" s="1"/>
  <c r="G4" i="9"/>
  <c r="G15" i="9" s="1"/>
  <c r="C4" i="9"/>
  <c r="C15" i="9" s="1"/>
  <c r="K14" i="8"/>
  <c r="K13" i="8"/>
  <c r="K12" i="8"/>
  <c r="K11" i="8"/>
  <c r="J10" i="8"/>
  <c r="I10" i="8"/>
  <c r="H10" i="8"/>
  <c r="G10" i="8"/>
  <c r="E10" i="8"/>
  <c r="K10" i="8" s="1"/>
  <c r="K8" i="8"/>
  <c r="K7" i="8"/>
  <c r="K6" i="8"/>
  <c r="K5" i="8"/>
  <c r="J4" i="8"/>
  <c r="J16" i="8" s="1"/>
  <c r="I4" i="8"/>
  <c r="I16" i="8" s="1"/>
  <c r="H4" i="8"/>
  <c r="H16" i="8" s="1"/>
  <c r="G4" i="8"/>
  <c r="G16" i="8" s="1"/>
  <c r="E4" i="8"/>
  <c r="K4" i="8" s="1"/>
  <c r="E68" i="7"/>
  <c r="E69" i="7" s="1"/>
  <c r="E60" i="7"/>
  <c r="D60" i="7"/>
  <c r="D68" i="7" s="1"/>
  <c r="D69" i="7" s="1"/>
  <c r="C60" i="7"/>
  <c r="C68" i="7" s="1"/>
  <c r="C69" i="7" s="1"/>
  <c r="C55" i="7"/>
  <c r="C54" i="7"/>
  <c r="E46" i="7"/>
  <c r="E54" i="7" s="1"/>
  <c r="E55" i="7" s="1"/>
  <c r="D46" i="7"/>
  <c r="D54" i="7" s="1"/>
  <c r="D55" i="7" s="1"/>
  <c r="C46" i="7"/>
  <c r="E41" i="7"/>
  <c r="D41" i="7"/>
  <c r="E37" i="7"/>
  <c r="D37" i="7"/>
  <c r="C37" i="7"/>
  <c r="E34" i="7"/>
  <c r="D34" i="7"/>
  <c r="C34" i="7"/>
  <c r="C41" i="7" s="1"/>
  <c r="E26" i="7"/>
  <c r="D26" i="7"/>
  <c r="C26" i="7"/>
  <c r="E16" i="7"/>
  <c r="D16" i="7"/>
  <c r="E12" i="7"/>
  <c r="D12" i="7"/>
  <c r="C12" i="7"/>
  <c r="E7" i="7"/>
  <c r="E20" i="7" s="1"/>
  <c r="E21" i="7" s="1"/>
  <c r="E22" i="7" s="1"/>
  <c r="E30" i="7" s="1"/>
  <c r="D7" i="7"/>
  <c r="D20" i="7" s="1"/>
  <c r="D21" i="7" s="1"/>
  <c r="D22" i="7" s="1"/>
  <c r="D30" i="7" s="1"/>
  <c r="C7" i="7"/>
  <c r="C20" i="7" s="1"/>
  <c r="F70" i="6"/>
  <c r="E70" i="6"/>
  <c r="C70" i="6"/>
  <c r="B70" i="6"/>
  <c r="G69" i="6"/>
  <c r="D69" i="6"/>
  <c r="D70" i="6" s="1"/>
  <c r="G68" i="6"/>
  <c r="G70" i="6" s="1"/>
  <c r="D68" i="6"/>
  <c r="G63" i="6"/>
  <c r="G62" i="6" s="1"/>
  <c r="D63" i="6"/>
  <c r="F62" i="6"/>
  <c r="E62" i="6"/>
  <c r="D62" i="6"/>
  <c r="C62" i="6"/>
  <c r="B62" i="6"/>
  <c r="G59" i="6"/>
  <c r="D59" i="6"/>
  <c r="G58" i="6"/>
  <c r="D58" i="6"/>
  <c r="G57" i="6"/>
  <c r="D57" i="6"/>
  <c r="D55" i="6" s="1"/>
  <c r="G56" i="6"/>
  <c r="G55" i="6" s="1"/>
  <c r="D56" i="6"/>
  <c r="F55" i="6"/>
  <c r="E55" i="6"/>
  <c r="C55" i="6"/>
  <c r="B55" i="6"/>
  <c r="G54" i="6"/>
  <c r="D54" i="6"/>
  <c r="G53" i="6"/>
  <c r="D53" i="6"/>
  <c r="G52" i="6"/>
  <c r="D52" i="6"/>
  <c r="G51" i="6"/>
  <c r="D51" i="6"/>
  <c r="G50" i="6"/>
  <c r="F50" i="6"/>
  <c r="E50" i="6"/>
  <c r="D50" i="6"/>
  <c r="C50" i="6"/>
  <c r="B50" i="6"/>
  <c r="G49" i="6"/>
  <c r="D49" i="6"/>
  <c r="G48" i="6"/>
  <c r="D48" i="6"/>
  <c r="G47" i="6"/>
  <c r="D47" i="6"/>
  <c r="G46" i="6"/>
  <c r="D46" i="6"/>
  <c r="G45" i="6"/>
  <c r="D45" i="6"/>
  <c r="G44" i="6"/>
  <c r="D44" i="6"/>
  <c r="G43" i="6"/>
  <c r="D43" i="6"/>
  <c r="D41" i="6" s="1"/>
  <c r="D60" i="6" s="1"/>
  <c r="G42" i="6"/>
  <c r="G41" i="6" s="1"/>
  <c r="G60" i="6" s="1"/>
  <c r="D42" i="6"/>
  <c r="F41" i="6"/>
  <c r="F60" i="6" s="1"/>
  <c r="E41" i="6"/>
  <c r="E60" i="6" s="1"/>
  <c r="C41" i="6"/>
  <c r="C60" i="6" s="1"/>
  <c r="B41" i="6"/>
  <c r="B60" i="6" s="1"/>
  <c r="G36" i="6"/>
  <c r="G34" i="6" s="1"/>
  <c r="D36" i="6"/>
  <c r="D34" i="6" s="1"/>
  <c r="G35" i="6"/>
  <c r="D35" i="6"/>
  <c r="F34" i="6"/>
  <c r="E34" i="6"/>
  <c r="C34" i="6"/>
  <c r="B34" i="6"/>
  <c r="G33" i="6"/>
  <c r="D33" i="6"/>
  <c r="G32" i="6"/>
  <c r="F32" i="6"/>
  <c r="E32" i="6"/>
  <c r="D32" i="6"/>
  <c r="C32" i="6"/>
  <c r="B32" i="6"/>
  <c r="G31" i="6"/>
  <c r="D31" i="6"/>
  <c r="G30" i="6"/>
  <c r="D30" i="6"/>
  <c r="G29" i="6"/>
  <c r="D29" i="6"/>
  <c r="G28" i="6"/>
  <c r="D28" i="6"/>
  <c r="G27" i="6"/>
  <c r="D27" i="6"/>
  <c r="G26" i="6"/>
  <c r="G25" i="6" s="1"/>
  <c r="G37" i="6" s="1"/>
  <c r="G65" i="6" s="1"/>
  <c r="D26" i="6"/>
  <c r="F25" i="6"/>
  <c r="F37" i="6" s="1"/>
  <c r="E25" i="6"/>
  <c r="E37" i="6" s="1"/>
  <c r="E65" i="6" s="1"/>
  <c r="D25" i="6"/>
  <c r="D37" i="6" s="1"/>
  <c r="D65" i="6" s="1"/>
  <c r="C25" i="6"/>
  <c r="C37" i="6" s="1"/>
  <c r="B25" i="6"/>
  <c r="B37" i="6" s="1"/>
  <c r="B65" i="6" s="1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G13" i="6" s="1"/>
  <c r="D14" i="6"/>
  <c r="F13" i="6"/>
  <c r="E13" i="6"/>
  <c r="D13" i="6"/>
  <c r="C13" i="6"/>
  <c r="B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E16" i="8" l="1"/>
  <c r="K16" i="8" s="1"/>
  <c r="C21" i="7"/>
  <c r="C22" i="7" s="1"/>
  <c r="C30" i="7" s="1"/>
  <c r="G38" i="6"/>
  <c r="F65" i="6"/>
  <c r="C65" i="6"/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B16" i="4" s="1"/>
  <c r="G18" i="4"/>
  <c r="G17" i="4"/>
  <c r="F16" i="4"/>
  <c r="E16" i="4"/>
  <c r="G14" i="4"/>
  <c r="G13" i="4"/>
  <c r="G12" i="4"/>
  <c r="F11" i="4"/>
  <c r="E11" i="4"/>
  <c r="D11" i="4"/>
  <c r="C11" i="4"/>
  <c r="B11" i="4"/>
  <c r="G10" i="4"/>
  <c r="G9" i="4"/>
  <c r="G8" i="4"/>
  <c r="F7" i="4"/>
  <c r="E7" i="4"/>
  <c r="D7" i="4"/>
  <c r="D4" i="4" s="1"/>
  <c r="C7" i="4"/>
  <c r="C4" i="4" s="1"/>
  <c r="B7" i="4"/>
  <c r="G6" i="4"/>
  <c r="G5" i="4"/>
  <c r="F4" i="4"/>
  <c r="B4" i="4"/>
  <c r="H77" i="3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D43" i="3"/>
  <c r="C43" i="3"/>
  <c r="H40" i="3"/>
  <c r="H39" i="3"/>
  <c r="H38" i="3"/>
  <c r="H37" i="3"/>
  <c r="G36" i="3"/>
  <c r="F36" i="3"/>
  <c r="E36" i="3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F5" i="3" s="1"/>
  <c r="E6" i="3"/>
  <c r="D6" i="3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E5" i="2"/>
  <c r="D5" i="2"/>
  <c r="C5" i="2"/>
  <c r="B5" i="2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H70" i="1" s="1"/>
  <c r="D70" i="1"/>
  <c r="C70" i="1"/>
  <c r="H69" i="1"/>
  <c r="H68" i="1"/>
  <c r="H67" i="1"/>
  <c r="G66" i="1"/>
  <c r="F66" i="1"/>
  <c r="E66" i="1"/>
  <c r="H66" i="1" s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G42" i="3" l="1"/>
  <c r="D42" i="3"/>
  <c r="C42" i="3"/>
  <c r="H16" i="3"/>
  <c r="E26" i="2"/>
  <c r="D26" i="2"/>
  <c r="H88" i="1"/>
  <c r="H43" i="1"/>
  <c r="G4" i="1"/>
  <c r="G154" i="1" s="1"/>
  <c r="H23" i="1"/>
  <c r="D4" i="1"/>
  <c r="C4" i="1"/>
  <c r="B27" i="4"/>
  <c r="H13" i="1"/>
  <c r="C79" i="1"/>
  <c r="G79" i="1"/>
  <c r="H98" i="1"/>
  <c r="H118" i="1"/>
  <c r="C5" i="3"/>
  <c r="C79" i="3" s="1"/>
  <c r="G5" i="3"/>
  <c r="G79" i="3" s="1"/>
  <c r="E4" i="4"/>
  <c r="E27" i="4" s="1"/>
  <c r="F79" i="1"/>
  <c r="F4" i="1"/>
  <c r="H33" i="1"/>
  <c r="H53" i="1"/>
  <c r="H57" i="1"/>
  <c r="D79" i="1"/>
  <c r="B26" i="2"/>
  <c r="F26" i="2"/>
  <c r="D5" i="3"/>
  <c r="D79" i="3" s="1"/>
  <c r="H36" i="3"/>
  <c r="H43" i="3"/>
  <c r="H108" i="1"/>
  <c r="H128" i="1"/>
  <c r="H132" i="1"/>
  <c r="C26" i="2"/>
  <c r="F42" i="3"/>
  <c r="F79" i="3" s="1"/>
  <c r="H53" i="3"/>
  <c r="H62" i="3"/>
  <c r="F27" i="4"/>
  <c r="G7" i="4"/>
  <c r="D16" i="4"/>
  <c r="D27" i="4" s="1"/>
  <c r="G16" i="4"/>
  <c r="E5" i="3"/>
  <c r="H6" i="3"/>
  <c r="G16" i="2"/>
  <c r="G5" i="2"/>
  <c r="E79" i="1"/>
  <c r="H80" i="1"/>
  <c r="E4" i="1"/>
  <c r="H5" i="1"/>
  <c r="H5" i="3"/>
  <c r="C27" i="4"/>
  <c r="E42" i="3"/>
  <c r="G11" i="4"/>
  <c r="G4" i="4" s="1"/>
  <c r="G27" i="4" s="1"/>
  <c r="H42" i="3" l="1"/>
  <c r="G26" i="2"/>
  <c r="H79" i="1"/>
  <c r="H154" i="1" s="1"/>
  <c r="C154" i="1"/>
  <c r="D154" i="1"/>
  <c r="H4" i="1"/>
  <c r="F154" i="1"/>
  <c r="H79" i="3"/>
  <c r="E154" i="1"/>
  <c r="E79" i="3"/>
</calcChain>
</file>

<file path=xl/sharedStrings.xml><?xml version="1.0" encoding="utf-8"?>
<sst xmlns="http://schemas.openxmlformats.org/spreadsheetml/2006/main" count="841" uniqueCount="630">
  <si>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</si>
  <si>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</si>
  <si>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</si>
  <si>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</si>
  <si>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</si>
  <si>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</si>
  <si>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</si>
  <si>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</si>
  <si>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</si>
  <si>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</si>
  <si>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</si>
  <si>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</si>
  <si>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</si>
  <si>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</si>
  <si>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</si>
  <si>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</si>
  <si>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</si>
  <si>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</si>
  <si>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</si>
  <si>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</si>
  <si>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</si>
  <si>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</si>
  <si>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</si>
  <si>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</si>
  <si>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</si>
  <si>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</si>
  <si>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</si>
  <si>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</si>
  <si>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</si>
  <si>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</si>
  <si>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</si>
  <si>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</si>
  <si>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</si>
  <si>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</si>
  <si>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</si>
  <si>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</si>
  <si>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</si>
  <si>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</si>
  <si>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</si>
  <si>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</si>
  <si>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</si>
  <si>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</si>
  <si>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</si>
  <si>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</si>
  <si>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</si>
  <si>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</si>
  <si>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</si>
  <si>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</si>
  <si>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</si>
  <si>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</si>
  <si>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</si>
  <si>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</si>
  <si>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</si>
  <si>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</si>
  <si>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</si>
  <si>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</si>
  <si>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</si>
  <si>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</si>
  <si>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</si>
  <si>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</si>
  <si>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</si>
  <si>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</si>
  <si>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</si>
  <si>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</si>
  <si>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</si>
  <si>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</si>
  <si>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</si>
  <si>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</si>
  <si>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</si>
  <si>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</si>
  <si>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</si>
  <si>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</si>
  <si>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</si>
  <si>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</si>
  <si>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</si>
  <si>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</si>
  <si>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</si>
  <si>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</si>
  <si>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</si>
  <si>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</si>
  <si>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</si>
  <si>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</si>
  <si>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</si>
  <si>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</si>
  <si>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</si>
  <si>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</si>
  <si>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</si>
  <si>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</si>
  <si>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</si>
  <si>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</si>
  <si>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</si>
  <si>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</si>
  <si>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</si>
  <si>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</si>
  <si>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</si>
  <si>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</si>
  <si>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</si>
  <si>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</si>
  <si>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</si>
  <si>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</si>
  <si>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</si>
  <si>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</si>
  <si>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</si>
  <si>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</si>
  <si>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</si>
  <si>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</si>
  <si>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</si>
  <si>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</si>
  <si>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</si>
  <si>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</si>
  <si>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</si>
  <si>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</si>
  <si>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</si>
  <si>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</si>
  <si>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</si>
  <si>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</si>
  <si>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</si>
  <si>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</si>
  <si>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</si>
  <si>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</si>
  <si>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</si>
  <si>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</si>
  <si>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</si>
  <si>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</si>
  <si>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</si>
  <si>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</si>
  <si>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</si>
  <si>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</si>
  <si>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</si>
  <si>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</si>
  <si>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</si>
  <si>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</si>
  <si>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</si>
  <si>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</si>
  <si>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</si>
  <si>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</si>
  <si>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</si>
  <si>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</si>
  <si>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</si>
  <si>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</si>
  <si>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</si>
  <si>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</si>
  <si>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</si>
  <si>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</si>
  <si>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</si>
  <si>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</si>
  <si>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</si>
  <si>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</si>
  <si>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</si>
  <si>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</si>
  <si>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</si>
  <si>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</si>
  <si>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</si>
  <si>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</si>
  <si>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</si>
  <si>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</si>
  <si>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</si>
  <si>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</si>
  <si>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</si>
  <si>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</si>
  <si>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</si>
  <si>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</si>
  <si>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</si>
  <si>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</si>
  <si>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</si>
  <si>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</si>
  <si>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</si>
  <si>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</si>
  <si>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</si>
  <si>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</si>
  <si>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</si>
  <si>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</si>
  <si>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</si>
  <si>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</si>
  <si>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</si>
  <si>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</si>
  <si>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</si>
  <si>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</si>
  <si>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</si>
  <si>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</si>
  <si>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</si>
  <si>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</si>
  <si>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</si>
  <si>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</si>
  <si>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</si>
  <si>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</si>
  <si>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</si>
  <si>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</si>
  <si>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</si>
  <si>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</si>
  <si>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</si>
  <si>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</si>
  <si>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</si>
  <si>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</si>
  <si>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</si>
  <si>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</si>
  <si>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</si>
  <si>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</si>
  <si>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</si>
  <si>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</si>
  <si>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</si>
  <si>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</si>
  <si>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</si>
  <si>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</si>
  <si>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</si>
  <si>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</si>
  <si>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</si>
  <si>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</si>
  <si>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</si>
  <si>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</si>
  <si>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</si>
  <si>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</si>
  <si>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</si>
  <si>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</si>
  <si>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</si>
  <si>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</si>
  <si>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</si>
  <si>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</si>
  <si>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</si>
  <si>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</si>
  <si>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</si>
  <si>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</si>
  <si>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</si>
  <si>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</si>
  <si>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</si>
  <si>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</si>
  <si>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</si>
  <si>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</si>
  <si>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</si>
  <si>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</si>
  <si>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</si>
  <si>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</si>
  <si>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</si>
  <si>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</si>
  <si>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</si>
  <si>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</si>
  <si>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</si>
  <si>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</si>
  <si>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</si>
  <si>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</si>
  <si>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</si>
  <si>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</si>
  <si>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</si>
  <si>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</si>
  <si>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</si>
  <si>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</si>
  <si>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</si>
  <si>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</si>
  <si>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</si>
  <si>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</si>
  <si>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</si>
  <si>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</si>
  <si>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</si>
  <si>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</si>
  <si>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</si>
  <si>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</si>
  <si>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</si>
  <si>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</si>
  <si>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</si>
  <si>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</si>
  <si>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</si>
  <si>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</si>
  <si>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</si>
  <si>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</si>
  <si>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</si>
  <si>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</si>
  <si>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</si>
  <si>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</si>
  <si>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</si>
  <si>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</si>
  <si>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</si>
  <si>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</si>
  <si>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</si>
  <si>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</si>
  <si>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</si>
  <si>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</si>
  <si>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</si>
  <si>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</si>
  <si>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</si>
  <si>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</si>
  <si>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</si>
  <si>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</si>
  <si>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</si>
  <si>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</si>
  <si>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</si>
  <si>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</si>
  <si>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</si>
  <si>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</si>
  <si>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</si>
  <si>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</si>
  <si>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</si>
  <si>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</si>
  <si>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</si>
  <si>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</si>
  <si>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</si>
  <si>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</si>
  <si>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</si>
  <si>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</si>
  <si>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</si>
  <si>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</si>
  <si>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</si>
  <si>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</si>
  <si>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</si>
  <si>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</si>
  <si>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</si>
  <si>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</si>
  <si>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</si>
  <si>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</si>
  <si>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</si>
  <si>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</si>
  <si>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</si>
  <si>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</si>
  <si>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</si>
  <si>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</si>
  <si>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</si>
  <si>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</si>
  <si>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</si>
  <si>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</si>
  <si>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</si>
  <si>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</si>
  <si>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</si>
  <si>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</si>
  <si>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</si>
  <si>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 xml:space="preserve">
Clasificación por Objeto del Gasto (Capítulo y Concepto)
al 31 de Marzo de 2022
PESOS</t>
  </si>
  <si>
    <t>0101 RECTORÍA</t>
  </si>
  <si>
    <t>0201 DIRECCIÓN ACADÉMICA</t>
  </si>
  <si>
    <t>0301 DIRECCIÓN ADMINISTRATIVA</t>
  </si>
  <si>
    <t xml:space="preserve">
Estado Analítico del Ejercicio del Presupuesto de Egresos Detallado - LDF
Clasificación Administrativa
al 31 de Marzo de 2022
PESOS</t>
  </si>
  <si>
    <t xml:space="preserve">
Estado Analítico del Ejercicio del Presupuesto de Egresos Detallado - LDF
Clasificación Funcional (Finalidad y Función)
al 31 de Marzo de 2022
PESOS</t>
  </si>
  <si>
    <t>UNIVERSIDAD TECNOLÓGICA LAJA BAJÍO
Estado Analítico del Ejercicio del Presupuesto de Egresos Detallado - LDF
Clasificación de Servicios Personales por Categoría
al 31 de Marzo de 2022
PESOS</t>
  </si>
  <si>
    <t>__________________________________</t>
  </si>
  <si>
    <t>____________________________________</t>
  </si>
  <si>
    <t>DR. CARLOS MENDIOLA AMADOR</t>
  </si>
  <si>
    <t>CP. BLANCA MARÍA MARTÍNEZ ARROYO</t>
  </si>
  <si>
    <t>ENCARGADO DE LA RECTORÍA DE</t>
  </si>
  <si>
    <t xml:space="preserve">JEFE DE DEPARTAMANETO DE </t>
  </si>
  <si>
    <t>LA UNIVERSIDAD TECNOLÓGICA LAJA BAJÍO</t>
  </si>
  <si>
    <t xml:space="preserve"> CONTABILIDAD Y FINANZAS</t>
  </si>
  <si>
    <t>UNIVERSIDAD TECNOLÓGICA LAJA BAJÍO
Estado Analítico de Ingresos Detallado - LDF
al 31 de Marzo de 2022
PESOS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</si>
  <si>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</si>
  <si>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</si>
  <si>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</si>
  <si>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</si>
  <si>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</si>
  <si>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</si>
  <si>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</si>
  <si>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</si>
  <si>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</si>
  <si>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</si>
  <si>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</si>
  <si>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</si>
  <si>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</si>
  <si>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</si>
  <si>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</si>
  <si>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</si>
  <si>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</si>
  <si>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</si>
  <si>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</si>
  <si>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</si>
  <si>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</si>
  <si>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</si>
  <si>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</si>
  <si>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</si>
  <si>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</si>
  <si>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</si>
  <si>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</si>
  <si>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</si>
  <si>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</si>
  <si>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</si>
  <si>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</si>
  <si>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</si>
  <si>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</si>
  <si>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</si>
  <si>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</si>
  <si>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</si>
  <si>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</si>
  <si>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</si>
  <si>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</si>
  <si>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</si>
  <si>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</si>
  <si>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</si>
  <si>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</si>
  <si>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</si>
  <si>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</si>
  <si>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</si>
  <si>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</si>
  <si>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</si>
  <si>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</si>
  <si>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</si>
  <si>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</si>
  <si>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</si>
  <si>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</si>
  <si>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</si>
  <si>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</si>
  <si>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</si>
  <si>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</si>
  <si>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</si>
  <si>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</si>
  <si>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</si>
  <si>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</si>
  <si>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</si>
  <si>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</si>
  <si>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</si>
  <si>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</si>
  <si>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</si>
  <si>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LAJA BAJÍO
Balance Presupuestario - LDF
al 31 de Marzo de 2022
PESOS</t>
  </si>
  <si>
    <t>Estimado/ Aprobado (d)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</si>
  <si>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</si>
  <si>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</si>
  <si>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</si>
  <si>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</si>
  <si>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</si>
  <si>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</si>
  <si>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ERROR TOT DEV/PAG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</si>
  <si>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</si>
  <si>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</si>
  <si>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</si>
  <si>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</si>
  <si>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</si>
  <si>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</si>
  <si>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</si>
  <si>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</si>
  <si>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</si>
  <si>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</si>
  <si>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</si>
  <si>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</si>
  <si>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</si>
  <si>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</si>
  <si>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</si>
  <si>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</si>
  <si>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</si>
  <si>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</si>
  <si>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</si>
  <si>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</si>
  <si>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</si>
  <si>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</si>
  <si>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</si>
  <si>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</si>
  <si>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</si>
  <si>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</si>
  <si>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</si>
  <si>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</si>
  <si>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</si>
  <si>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</si>
  <si>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</si>
  <si>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UNIVERSIDAD TECNOLÓGICA LAJA BAJÍO
Informe Analítico de Obligaciones Diferentes de Financiamientos # LDF
al 31 de Marzo de 2022 y al 31 de Diciembre de 2021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</si>
  <si>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</si>
  <si>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</si>
  <si>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</si>
  <si>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</si>
  <si>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</si>
  <si>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</si>
  <si>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</si>
  <si>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</si>
  <si>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</si>
  <si>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</si>
  <si>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</si>
  <si>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</si>
  <si>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</si>
  <si>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</si>
  <si>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</si>
  <si>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</si>
  <si>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</si>
  <si>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</si>
  <si>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</si>
  <si>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</si>
  <si>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</si>
  <si>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</si>
  <si>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LAJA BAJÍO
Informe Analítico de la Deuda Pública y Otros Pasivos - LDF
al 31 de Marzo de 2022 y al 31 de Diciembre de 0000
PESOS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</si>
  <si>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</si>
  <si>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</si>
  <si>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</si>
  <si>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</si>
  <si>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</si>
  <si>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</si>
  <si>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</si>
  <si>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</si>
  <si>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</si>
  <si>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</si>
  <si>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</si>
  <si>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</si>
  <si>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</si>
  <si>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</si>
  <si>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</si>
  <si>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</si>
  <si>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</si>
  <si>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</si>
  <si>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</si>
  <si>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</si>
  <si>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</si>
  <si>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</si>
  <si>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</si>
  <si>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</si>
  <si>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</si>
  <si>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</si>
  <si>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</si>
  <si>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</si>
  <si>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</si>
  <si>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</si>
  <si>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</si>
  <si>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</si>
  <si>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</si>
  <si>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</si>
  <si>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</si>
  <si>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</si>
  <si>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</si>
  <si>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</si>
  <si>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</si>
  <si>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</si>
  <si>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</si>
  <si>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</si>
  <si>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 xml:space="preserve">
Estado de Situación Financiera Detallado - LDF
al 31 de Marzo de 2022 y al 31 de Diciembre de 2021
PESOS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</si>
  <si>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</si>
  <si>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</si>
  <si>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</si>
  <si>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</si>
  <si>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</si>
  <si>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</si>
  <si>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</si>
  <si>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</si>
  <si>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</si>
  <si>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</si>
  <si>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</si>
  <si>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</si>
  <si>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</si>
  <si>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</si>
  <si>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</si>
  <si>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</si>
  <si>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</si>
  <si>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</si>
  <si>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</si>
  <si>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</si>
  <si>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</si>
  <si>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</si>
  <si>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</si>
  <si>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</si>
  <si>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</si>
  <si>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</si>
  <si>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</si>
  <si>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</si>
  <si>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</si>
  <si>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</si>
  <si>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</si>
  <si>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</si>
  <si>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</si>
  <si>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</si>
  <si>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</si>
  <si>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</si>
  <si>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</si>
  <si>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</si>
  <si>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</si>
  <si>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</si>
  <si>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</si>
  <si>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</si>
  <si>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</si>
  <si>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</si>
  <si>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</si>
  <si>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</si>
  <si>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</si>
  <si>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</si>
  <si>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</si>
  <si>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</si>
  <si>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</si>
  <si>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</si>
  <si>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</si>
  <si>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</si>
  <si>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</si>
  <si>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</si>
  <si>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</si>
  <si>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</si>
  <si>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</si>
  <si>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</si>
  <si>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</si>
  <si>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</si>
  <si>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</si>
  <si>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</si>
  <si>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</si>
  <si>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</si>
  <si>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</si>
  <si>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</si>
  <si>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</si>
  <si>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</si>
  <si>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</si>
  <si>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</si>
  <si>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</si>
  <si>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</si>
  <si>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</si>
  <si>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</si>
  <si>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</si>
  <si>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</si>
  <si>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</si>
  <si>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</si>
  <si>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</si>
  <si>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</si>
  <si>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</si>
  <si>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</si>
  <si>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</si>
  <si>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</si>
  <si>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</si>
  <si>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</si>
  <si>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</si>
  <si>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</si>
  <si>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</si>
  <si>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</si>
  <si>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</si>
  <si>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</si>
  <si>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</si>
  <si>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</si>
  <si>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</si>
  <si>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</si>
  <si>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</si>
  <si>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</si>
  <si>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</si>
  <si>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</si>
  <si>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</si>
  <si>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</si>
  <si>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</si>
  <si>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</si>
  <si>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</si>
  <si>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</si>
  <si>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</si>
  <si>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</si>
  <si>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</si>
  <si>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</si>
  <si>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</si>
  <si>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</si>
  <si>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</si>
  <si>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</si>
  <si>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</si>
  <si>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JEFE DE DEPARTAMENTO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</si>
</sst>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8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8" fillId="0" borderId="0"/>
    <xf numFmtId="164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7" fillId="0" borderId="0"/>
    <xf numFmtId="0" fontId="17" fillId="0" borderId="0"/>
    <xf numFmtId="9" fontId="2" fillId="0" borderId="0" applyFont="0" applyFill="0" applyBorder="0" applyAlignment="0" applyProtection="0"/>
    <xf numFmtId="0" fontId="17" fillId="0" borderId="0"/>
    <xf numFmtId="0" fontId="2" fillId="0" borderId="0"/>
    <xf numFmtId="0" fontId="2" fillId="0" borderId="0"/>
    <xf numFmtId="0" fontId="14" fillId="0" borderId="0"/>
    <xf numFmtId="0" fontId="8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172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4" fontId="8" fillId="0" borderId="6" xfId="0" applyNumberFormat="1" applyFont="1" applyBorder="1" applyAlignment="1">
      <alignment vertical="center"/>
    </xf>
    <xf numFmtId="0" fontId="8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4" fontId="8" fillId="0" borderId="4" xfId="0" applyNumberFormat="1" applyFont="1" applyBorder="1" applyAlignment="1">
      <alignment vertical="center"/>
    </xf>
    <xf numFmtId="0" fontId="7" fillId="0" borderId="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2"/>
    </xf>
    <xf numFmtId="4" fontId="7" fillId="0" borderId="6" xfId="0" applyNumberFormat="1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vertical="center"/>
    </xf>
    <xf numFmtId="0" fontId="8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8" fillId="0" borderId="0" xfId="1" applyProtection="1">
      <protection locked="0"/>
    </xf>
    <xf numFmtId="0" fontId="8" fillId="0" borderId="0" xfId="1"/>
    <xf numFmtId="0" fontId="10" fillId="0" borderId="0" xfId="1" applyFont="1"/>
    <xf numFmtId="0" fontId="11" fillId="0" borderId="11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center" indent="2"/>
    </xf>
    <xf numFmtId="0" fontId="12" fillId="0" borderId="11" xfId="0" applyFont="1" applyBorder="1" applyAlignment="1">
      <alignment horizontal="left" vertical="top"/>
    </xf>
    <xf numFmtId="0" fontId="4" fillId="0" borderId="11" xfId="0" applyFont="1" applyBorder="1"/>
    <xf numFmtId="0" fontId="7" fillId="0" borderId="8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7" fillId="0" borderId="10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left"/>
    </xf>
    <xf numFmtId="0" fontId="8" fillId="0" borderId="11" xfId="0" applyFont="1" applyBorder="1"/>
    <xf numFmtId="0" fontId="8" fillId="0" borderId="8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horizontal="justify" vertical="center"/>
    </xf>
    <xf numFmtId="0" fontId="8" fillId="0" borderId="12" xfId="0" applyFont="1" applyBorder="1"/>
    <xf numFmtId="0" fontId="4" fillId="0" borderId="12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8" fillId="3" borderId="0" xfId="26" applyFont="1" applyFill="1" applyAlignment="1">
      <alignment vertical="center"/>
    </xf>
    <xf numFmtId="0" fontId="15" fillId="3" borderId="0" xfId="26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4" xfId="0" applyFont="1" applyFill="1" applyBorder="1"/>
    <xf numFmtId="0" fontId="9" fillId="2" borderId="6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2"/>
    </xf>
    <xf numFmtId="4" fontId="7" fillId="4" borderId="7" xfId="0" applyNumberFormat="1" applyFont="1" applyFill="1" applyBorder="1" applyAlignment="1">
      <alignment vertical="center"/>
    </xf>
    <xf numFmtId="4" fontId="8" fillId="5" borderId="7" xfId="0" applyNumberFormat="1" applyFont="1" applyFill="1" applyBorder="1" applyAlignment="1">
      <alignment vertical="center"/>
    </xf>
    <xf numFmtId="0" fontId="8" fillId="0" borderId="7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justify" vertical="center"/>
    </xf>
    <xf numFmtId="0" fontId="19" fillId="0" borderId="0" xfId="0" applyFont="1"/>
    <xf numFmtId="0" fontId="8" fillId="0" borderId="0" xfId="0" applyFont="1" applyBorder="1" applyAlignment="1">
      <alignment horizontal="left" vertical="center" indent="1"/>
    </xf>
    <xf numFmtId="4" fontId="8" fillId="0" borderId="0" xfId="0" applyNumberFormat="1" applyFont="1" applyBorder="1" applyAlignment="1">
      <alignment vertical="center"/>
    </xf>
    <xf numFmtId="0" fontId="15" fillId="3" borderId="0" xfId="59" applyFont="1" applyFill="1" applyBorder="1" applyAlignment="1" applyProtection="1">
      <alignment horizontal="center" vertical="center"/>
      <protection locked="0"/>
    </xf>
    <xf numFmtId="0" fontId="18" fillId="3" borderId="0" xfId="59" applyFont="1" applyFill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vertical="center" wrapText="1"/>
    </xf>
    <xf numFmtId="4" fontId="8" fillId="6" borderId="7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5" fontId="8" fillId="0" borderId="4" xfId="0" applyNumberFormat="1" applyFont="1" applyBorder="1" applyProtection="1">
      <protection locked="0"/>
    </xf>
    <xf numFmtId="0" fontId="8" fillId="0" borderId="4" xfId="0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15" fontId="8" fillId="0" borderId="7" xfId="0" applyNumberFormat="1" applyFont="1" applyBorder="1" applyProtection="1">
      <protection locked="0"/>
    </xf>
    <xf numFmtId="0" fontId="8" fillId="0" borderId="7" xfId="0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0" fontId="7" fillId="0" borderId="6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4" fontId="21" fillId="0" borderId="4" xfId="9" applyNumberFormat="1" applyFont="1" applyFill="1" applyBorder="1" applyAlignment="1" applyProtection="1">
      <alignment vertical="top" wrapText="1"/>
      <protection locked="0"/>
    </xf>
    <xf numFmtId="0" fontId="7" fillId="0" borderId="11" xfId="0" applyFont="1" applyBorder="1" applyAlignment="1">
      <alignment horizontal="justify" vertical="center" wrapText="1"/>
    </xf>
    <xf numFmtId="4" fontId="22" fillId="0" borderId="7" xfId="9" applyNumberFormat="1" applyFont="1" applyFill="1" applyBorder="1" applyAlignment="1" applyProtection="1">
      <alignment vertical="top" wrapText="1"/>
      <protection locked="0"/>
    </xf>
    <xf numFmtId="4" fontId="21" fillId="0" borderId="7" xfId="9" applyNumberFormat="1" applyFont="1" applyFill="1" applyBorder="1" applyAlignment="1" applyProtection="1">
      <alignment vertical="top" wrapText="1"/>
      <protection locked="0"/>
    </xf>
    <xf numFmtId="4" fontId="21" fillId="2" borderId="7" xfId="9" applyNumberFormat="1" applyFont="1" applyFill="1" applyBorder="1" applyAlignment="1" applyProtection="1">
      <alignment vertical="top" wrapText="1"/>
      <protection locked="0"/>
    </xf>
    <xf numFmtId="4" fontId="22" fillId="2" borderId="7" xfId="9" applyNumberFormat="1" applyFont="1" applyFill="1" applyBorder="1" applyAlignment="1" applyProtection="1">
      <alignment vertical="top" wrapText="1"/>
      <protection locked="0"/>
    </xf>
    <xf numFmtId="0" fontId="23" fillId="0" borderId="14" xfId="0" applyFont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" fontId="8" fillId="0" borderId="0" xfId="0" applyNumberFormat="1" applyFont="1" applyAlignment="1"/>
    <xf numFmtId="0" fontId="8" fillId="0" borderId="0" xfId="0" applyFont="1" applyAlignment="1"/>
    <xf numFmtId="0" fontId="9" fillId="2" borderId="5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left" vertical="center" wrapText="1" indent="1"/>
    </xf>
    <xf numFmtId="0" fontId="23" fillId="0" borderId="0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10" fillId="0" borderId="0" xfId="0" applyFont="1"/>
    <xf numFmtId="0" fontId="24" fillId="0" borderId="0" xfId="0" applyFont="1"/>
    <xf numFmtId="0" fontId="0" fillId="3" borderId="0" xfId="0" applyFont="1" applyFill="1" applyBorder="1" applyProtection="1">
      <protection locked="0"/>
    </xf>
    <xf numFmtId="4" fontId="0" fillId="3" borderId="0" xfId="0" applyNumberFormat="1" applyFont="1" applyFill="1" applyBorder="1" applyProtection="1">
      <protection locked="0"/>
    </xf>
    <xf numFmtId="4" fontId="0" fillId="0" borderId="0" xfId="0" applyNumberFormat="1" applyFont="1" applyFill="1" applyBorder="1" applyProtection="1">
      <protection locked="0"/>
    </xf>
    <xf numFmtId="0" fontId="0" fillId="3" borderId="0" xfId="0" applyFont="1" applyFill="1" applyProtection="1">
      <protection locked="0"/>
    </xf>
    <xf numFmtId="4" fontId="0" fillId="3" borderId="0" xfId="0" applyNumberFormat="1" applyFont="1" applyFill="1" applyProtection="1">
      <protection locked="0"/>
    </xf>
    <xf numFmtId="4" fontId="0" fillId="0" borderId="0" xfId="0" applyNumberFormat="1" applyFont="1" applyFill="1" applyProtection="1">
      <protection locked="0"/>
    </xf>
    <xf numFmtId="0" fontId="8" fillId="3" borderId="0" xfId="0" applyFont="1" applyFill="1" applyAlignment="1" applyProtection="1">
      <alignment horizontal="center"/>
      <protection locked="0"/>
    </xf>
    <xf numFmtId="49" fontId="0" fillId="3" borderId="0" xfId="0" applyNumberFormat="1" applyFont="1" applyFill="1" applyProtection="1">
      <protection locked="0"/>
    </xf>
  </cellXfs>
  <cellStyles count="60">
    <cellStyle name="Euro" xfId="2"/>
    <cellStyle name="Millares 2" xfId="3"/>
    <cellStyle name="Millares 2 10" xfId="53"/>
    <cellStyle name="Millares 2 11" xfId="54"/>
    <cellStyle name="Millares 2 2" xfId="4"/>
    <cellStyle name="Millares 2 3" xfId="5"/>
    <cellStyle name="Millares 2 4" xfId="17"/>
    <cellStyle name="Millares 2 5" xfId="29"/>
    <cellStyle name="Millares 2 6" xfId="34"/>
    <cellStyle name="Millares 2 7" xfId="35"/>
    <cellStyle name="Millares 2 8" xfId="40"/>
    <cellStyle name="Millares 2 9" xfId="44"/>
    <cellStyle name="Millares 3" xfId="6"/>
    <cellStyle name="Millares 4" xfId="27"/>
    <cellStyle name="Moneda 2" xfId="7"/>
    <cellStyle name="Moneda 3" xfId="39"/>
    <cellStyle name="Moneda 4" xfId="47"/>
    <cellStyle name="Moneda 5" xfId="58"/>
    <cellStyle name="Normal" xfId="0" builtinId="0"/>
    <cellStyle name="Normal 2" xfId="1"/>
    <cellStyle name="Normal 2 10" xfId="49"/>
    <cellStyle name="Normal 2 11" xfId="51"/>
    <cellStyle name="Normal 2 12" xfId="52"/>
    <cellStyle name="Normal 2 13" xfId="57"/>
    <cellStyle name="Normal 2 14" xfId="8"/>
    <cellStyle name="Normal 2 2" xfId="9"/>
    <cellStyle name="Normal 2 3" xfId="21"/>
    <cellStyle name="Normal 2 4" xfId="23"/>
    <cellStyle name="Normal 2 5" xfId="25"/>
    <cellStyle name="Normal 2 6" xfId="28"/>
    <cellStyle name="Normal 2 7" xfId="33"/>
    <cellStyle name="Normal 2 7 2" xfId="50"/>
    <cellStyle name="Normal 2 8" xfId="38"/>
    <cellStyle name="Normal 2 9" xfId="43"/>
    <cellStyle name="Normal 3" xfId="10"/>
    <cellStyle name="Normal 3 2" xfId="18"/>
    <cellStyle name="Normal 3 2 2" xfId="22"/>
    <cellStyle name="Normal 3 2 2 2" xfId="32"/>
    <cellStyle name="Normal 3 2 2 3" xfId="37"/>
    <cellStyle name="Normal 3 2 2 4" xfId="42"/>
    <cellStyle name="Normal 3 2 2 5" xfId="56"/>
    <cellStyle name="Normal 3 2 3" xfId="31"/>
    <cellStyle name="Normal 3 3" xfId="19"/>
    <cellStyle name="Normal 3 4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26"/>
    <cellStyle name="Normal 7 2" xfId="59"/>
    <cellStyle name="Normal 8" xfId="46"/>
    <cellStyle name="Porcentaje 2" xfId="20"/>
    <cellStyle name="Porcentaje 3" xfId="30"/>
    <cellStyle name="Porcentaje 4" xfId="36"/>
    <cellStyle name="Porcentaje 5" xfId="41"/>
    <cellStyle name="Porcentaje 6" xfId="48"/>
    <cellStyle name="Porcentaje 7" xfId="55"/>
    <cellStyle name="Porcentaje 8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D33" sqref="D33:D37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74" t="s">
        <v>329</v>
      </c>
      <c r="B1" s="86"/>
      <c r="C1" s="86"/>
      <c r="D1" s="86"/>
      <c r="E1" s="86"/>
      <c r="F1" s="86"/>
      <c r="G1" s="87"/>
    </row>
    <row r="2" spans="1:7">
      <c r="A2" s="22"/>
      <c r="B2" s="77" t="s">
        <v>0</v>
      </c>
      <c r="C2" s="77"/>
      <c r="D2" s="77"/>
      <c r="E2" s="77"/>
      <c r="F2" s="77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130</v>
      </c>
      <c r="F3" s="14" t="s">
        <v>86</v>
      </c>
      <c r="G3" s="26" t="s">
        <v>7</v>
      </c>
    </row>
    <row r="4" spans="1:7">
      <c r="A4" s="27" t="s">
        <v>131</v>
      </c>
      <c r="B4" s="28">
        <f>B5+B6+B7+B10+B11+B14</f>
        <v>4669594</v>
      </c>
      <c r="C4" s="28">
        <f t="shared" ref="C4:G4" si="0">C5+C6+C7+C10+C11+C14</f>
        <v>0</v>
      </c>
      <c r="D4" s="28">
        <f t="shared" si="0"/>
        <v>4669594</v>
      </c>
      <c r="E4" s="28">
        <f t="shared" si="0"/>
        <v>1844111.62</v>
      </c>
      <c r="F4" s="28">
        <f t="shared" si="0"/>
        <v>1820021.77</v>
      </c>
      <c r="G4" s="28">
        <f t="shared" si="0"/>
        <v>2825482.38</v>
      </c>
    </row>
    <row r="5" spans="1:7">
      <c r="A5" s="29" t="s">
        <v>132</v>
      </c>
      <c r="B5" s="9">
        <v>4669594</v>
      </c>
      <c r="C5" s="9">
        <v>0</v>
      </c>
      <c r="D5" s="8">
        <f>B5+C5</f>
        <v>4669594</v>
      </c>
      <c r="E5" s="9">
        <v>1844111.62</v>
      </c>
      <c r="F5" s="9">
        <v>1820021.77</v>
      </c>
      <c r="G5" s="8">
        <f>D5-E5</f>
        <v>2825482.38</v>
      </c>
    </row>
    <row r="6" spans="1:7">
      <c r="A6" s="29" t="s">
        <v>133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134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135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136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137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138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139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140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141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142</v>
      </c>
      <c r="B16" s="8">
        <f>B17+B18+B19+B22+B23+B26</f>
        <v>6533331.9400000004</v>
      </c>
      <c r="C16" s="8">
        <f t="shared" ref="C16:G16" si="6">C17+C18+C19+C22+C23+C26</f>
        <v>0</v>
      </c>
      <c r="D16" s="8">
        <f t="shared" si="6"/>
        <v>6533331.9400000004</v>
      </c>
      <c r="E16" s="8">
        <f t="shared" si="6"/>
        <v>641243.61</v>
      </c>
      <c r="F16" s="8">
        <f t="shared" si="6"/>
        <v>641243.61</v>
      </c>
      <c r="G16" s="8">
        <f t="shared" si="6"/>
        <v>5892088.3300000001</v>
      </c>
    </row>
    <row r="17" spans="1:7">
      <c r="A17" s="29" t="s">
        <v>132</v>
      </c>
      <c r="B17" s="9">
        <v>6533331.9400000004</v>
      </c>
      <c r="C17" s="9">
        <v>0</v>
      </c>
      <c r="D17" s="8">
        <f t="shared" ref="D17:D18" si="7">B17+C17</f>
        <v>6533331.9400000004</v>
      </c>
      <c r="E17" s="9">
        <v>641243.61</v>
      </c>
      <c r="F17" s="9">
        <v>641243.61</v>
      </c>
      <c r="G17" s="8">
        <f t="shared" ref="G17:G26" si="8">D17-E17</f>
        <v>5892088.3300000001</v>
      </c>
    </row>
    <row r="18" spans="1:7">
      <c r="A18" s="29" t="s">
        <v>133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134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135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136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137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138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139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140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141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143</v>
      </c>
      <c r="B27" s="8">
        <f>B4+B16</f>
        <v>11202925.940000001</v>
      </c>
      <c r="C27" s="8">
        <f t="shared" ref="C27:G27" si="13">C4+C16</f>
        <v>0</v>
      </c>
      <c r="D27" s="8">
        <f t="shared" si="13"/>
        <v>11202925.940000001</v>
      </c>
      <c r="E27" s="8">
        <f t="shared" si="13"/>
        <v>2485355.23</v>
      </c>
      <c r="F27" s="8">
        <f t="shared" si="13"/>
        <v>2461265.38</v>
      </c>
      <c r="G27" s="8">
        <f t="shared" si="13"/>
        <v>8717570.7100000009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  <row r="33" spans="1:4">
      <c r="A33" s="56" t="s">
        <v>330</v>
      </c>
      <c r="D33" s="56" t="s">
        <v>331</v>
      </c>
    </row>
    <row r="34" spans="1:4">
      <c r="A34" s="56" t="s">
        <v>332</v>
      </c>
      <c r="D34" s="56" t="s">
        <v>333</v>
      </c>
    </row>
    <row r="35" spans="1:4">
      <c r="A35" s="56" t="s">
        <v>334</v>
      </c>
      <c r="D35" s="56" t="s">
        <v>335</v>
      </c>
    </row>
    <row r="36" spans="1:4">
      <c r="A36" s="56" t="s">
        <v>336</v>
      </c>
      <c r="D36" s="56" t="s">
        <v>337</v>
      </c>
    </row>
    <row r="37" spans="1:4" ht="12.75">
      <c r="A37" s="55"/>
      <c r="D37" s="54"/>
    </row>
  </sheetData>
  <mergeCells count="2">
    <mergeCell ref="A1:G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55" zoomScale="120" zoomScaleNormal="120" workbookViewId="0">
      <selection activeCell="D79" sqref="D79"/>
    </sheetView>
  </sheetViews>
  <sheetFormatPr baseColWidth="10" defaultRowHeight="11.25"/>
  <cols>
    <col min="1" max="1" width="65.83203125" style="11" customWidth="1"/>
    <col min="2" max="3" width="13.83203125" style="11" customWidth="1"/>
    <col min="4" max="4" width="65.83203125" style="11" customWidth="1"/>
    <col min="5" max="6" width="13.83203125" style="11" customWidth="1"/>
    <col min="7" max="16384" width="12" style="11"/>
  </cols>
  <sheetData>
    <row r="1" spans="1:6" ht="45.95" customHeight="1">
      <c r="A1" s="106" t="s">
        <v>511</v>
      </c>
      <c r="B1" s="107"/>
      <c r="C1" s="107"/>
      <c r="D1" s="107"/>
      <c r="E1" s="107"/>
      <c r="F1" s="80"/>
    </row>
    <row r="2" spans="1:6">
      <c r="A2" s="153" t="s">
        <v>1</v>
      </c>
      <c r="B2" s="52">
        <v>2022</v>
      </c>
      <c r="C2" s="52">
        <v>2021</v>
      </c>
      <c r="D2" s="153" t="s">
        <v>1</v>
      </c>
      <c r="E2" s="52">
        <v>2022</v>
      </c>
      <c r="F2" s="52">
        <v>2021</v>
      </c>
    </row>
    <row r="3" spans="1:6">
      <c r="A3" s="154"/>
      <c r="B3" s="16"/>
      <c r="C3" s="16"/>
      <c r="D3" s="155"/>
      <c r="E3" s="16"/>
      <c r="F3" s="16"/>
    </row>
    <row r="4" spans="1:6">
      <c r="A4" s="156" t="s">
        <v>512</v>
      </c>
      <c r="B4" s="8"/>
      <c r="C4" s="8"/>
      <c r="D4" s="157" t="s">
        <v>513</v>
      </c>
      <c r="E4" s="8"/>
      <c r="F4" s="8"/>
    </row>
    <row r="5" spans="1:6">
      <c r="A5" s="156" t="s">
        <v>514</v>
      </c>
      <c r="B5" s="9"/>
      <c r="C5" s="9"/>
      <c r="D5" s="157" t="s">
        <v>515</v>
      </c>
      <c r="E5" s="9"/>
      <c r="F5" s="9"/>
    </row>
    <row r="6" spans="1:6">
      <c r="A6" s="154" t="s">
        <v>516</v>
      </c>
      <c r="B6" s="9">
        <f>SUM(B7:B13)</f>
        <v>884637.74</v>
      </c>
      <c r="C6" s="9">
        <f>SUM(C7:C13)</f>
        <v>1995105.76</v>
      </c>
      <c r="D6" s="155" t="s">
        <v>517</v>
      </c>
      <c r="E6" s="9">
        <f>SUM(E7:E15)</f>
        <v>165301.99</v>
      </c>
      <c r="F6" s="9">
        <f>SUM(F7:F15)</f>
        <v>542267.17000000004</v>
      </c>
    </row>
    <row r="7" spans="1:6">
      <c r="A7" s="158" t="s">
        <v>518</v>
      </c>
      <c r="B7" s="9"/>
      <c r="C7" s="9"/>
      <c r="D7" s="116" t="s">
        <v>519</v>
      </c>
      <c r="E7" s="9">
        <v>10952.4</v>
      </c>
      <c r="F7" s="9">
        <v>156581.70000000001</v>
      </c>
    </row>
    <row r="8" spans="1:6">
      <c r="A8" s="158" t="s">
        <v>520</v>
      </c>
      <c r="B8" s="9">
        <v>884637.74</v>
      </c>
      <c r="C8" s="9">
        <v>1995105.76</v>
      </c>
      <c r="D8" s="116" t="s">
        <v>521</v>
      </c>
      <c r="E8" s="9">
        <v>2059</v>
      </c>
      <c r="F8" s="9">
        <v>18603.02</v>
      </c>
    </row>
    <row r="9" spans="1:6">
      <c r="A9" s="158" t="s">
        <v>522</v>
      </c>
      <c r="B9" s="9"/>
      <c r="C9" s="9"/>
      <c r="D9" s="116" t="s">
        <v>523</v>
      </c>
      <c r="E9" s="9">
        <v>0</v>
      </c>
      <c r="F9" s="9">
        <v>0</v>
      </c>
    </row>
    <row r="10" spans="1:6">
      <c r="A10" s="158" t="s">
        <v>524</v>
      </c>
      <c r="B10" s="9"/>
      <c r="C10" s="9"/>
      <c r="D10" s="116" t="s">
        <v>525</v>
      </c>
      <c r="E10" s="9"/>
      <c r="F10" s="9"/>
    </row>
    <row r="11" spans="1:6">
      <c r="A11" s="158" t="s">
        <v>526</v>
      </c>
      <c r="B11" s="9"/>
      <c r="C11" s="9"/>
      <c r="D11" s="116" t="s">
        <v>527</v>
      </c>
      <c r="E11" s="9"/>
      <c r="F11" s="9"/>
    </row>
    <row r="12" spans="1:6" ht="22.5">
      <c r="A12" s="158" t="s">
        <v>528</v>
      </c>
      <c r="B12" s="9"/>
      <c r="C12" s="9"/>
      <c r="D12" s="116" t="s">
        <v>529</v>
      </c>
      <c r="E12" s="9"/>
      <c r="F12" s="9"/>
    </row>
    <row r="13" spans="1:6">
      <c r="A13" s="158" t="s">
        <v>530</v>
      </c>
      <c r="B13" s="9"/>
      <c r="C13" s="9"/>
      <c r="D13" s="116" t="s">
        <v>531</v>
      </c>
      <c r="E13" s="9">
        <v>132424.57999999999</v>
      </c>
      <c r="F13" s="9">
        <v>347216.44</v>
      </c>
    </row>
    <row r="14" spans="1:6">
      <c r="A14" s="154" t="s">
        <v>532</v>
      </c>
      <c r="B14" s="9">
        <f>SUM(B15:B21)</f>
        <v>10400</v>
      </c>
      <c r="C14" s="9">
        <f>SUM(C15:C21)</f>
        <v>0</v>
      </c>
      <c r="D14" s="116" t="s">
        <v>533</v>
      </c>
      <c r="E14" s="9"/>
      <c r="F14" s="9"/>
    </row>
    <row r="15" spans="1:6">
      <c r="A15" s="158" t="s">
        <v>534</v>
      </c>
      <c r="B15" s="9"/>
      <c r="C15" s="9"/>
      <c r="D15" s="116" t="s">
        <v>535</v>
      </c>
      <c r="E15" s="9">
        <v>19866.009999999998</v>
      </c>
      <c r="F15" s="9">
        <v>19866.009999999998</v>
      </c>
    </row>
    <row r="16" spans="1:6">
      <c r="A16" s="158" t="s">
        <v>536</v>
      </c>
      <c r="B16" s="9">
        <v>0</v>
      </c>
      <c r="C16" s="9">
        <v>0</v>
      </c>
      <c r="D16" s="155" t="s">
        <v>537</v>
      </c>
      <c r="E16" s="9">
        <f>SUM(E17:E19)</f>
        <v>0</v>
      </c>
      <c r="F16" s="9">
        <f>SUM(F17:F19)</f>
        <v>0</v>
      </c>
    </row>
    <row r="17" spans="1:6">
      <c r="A17" s="158" t="s">
        <v>538</v>
      </c>
      <c r="B17" s="9">
        <v>5400</v>
      </c>
      <c r="C17" s="9">
        <v>0</v>
      </c>
      <c r="D17" s="116" t="s">
        <v>539</v>
      </c>
      <c r="E17" s="9">
        <v>0</v>
      </c>
      <c r="F17" s="9">
        <v>0</v>
      </c>
    </row>
    <row r="18" spans="1:6" ht="13.5" customHeight="1">
      <c r="A18" s="158" t="s">
        <v>540</v>
      </c>
      <c r="B18" s="9"/>
      <c r="C18" s="9"/>
      <c r="D18" s="116" t="s">
        <v>541</v>
      </c>
      <c r="E18" s="9">
        <v>0</v>
      </c>
      <c r="F18" s="9">
        <v>0</v>
      </c>
    </row>
    <row r="19" spans="1:6">
      <c r="A19" s="158" t="s">
        <v>542</v>
      </c>
      <c r="B19" s="9">
        <v>5000</v>
      </c>
      <c r="C19" s="9">
        <v>0</v>
      </c>
      <c r="D19" s="116" t="s">
        <v>543</v>
      </c>
      <c r="E19" s="9">
        <v>0</v>
      </c>
      <c r="F19" s="9">
        <v>0</v>
      </c>
    </row>
    <row r="20" spans="1:6">
      <c r="A20" s="158" t="s">
        <v>544</v>
      </c>
      <c r="B20" s="9"/>
      <c r="C20" s="9"/>
      <c r="D20" s="155" t="s">
        <v>545</v>
      </c>
      <c r="E20" s="9">
        <f>SUM(E21:E22)</f>
        <v>0</v>
      </c>
      <c r="F20" s="9">
        <f>SUM(F21:F22)</f>
        <v>0</v>
      </c>
    </row>
    <row r="21" spans="1:6">
      <c r="A21" s="158" t="s">
        <v>546</v>
      </c>
      <c r="B21" s="9">
        <v>0</v>
      </c>
      <c r="C21" s="9">
        <v>0</v>
      </c>
      <c r="D21" s="116" t="s">
        <v>547</v>
      </c>
      <c r="E21" s="9">
        <v>0</v>
      </c>
      <c r="F21" s="9">
        <v>0</v>
      </c>
    </row>
    <row r="22" spans="1:6">
      <c r="A22" s="154" t="s">
        <v>548</v>
      </c>
      <c r="B22" s="9">
        <f>SUM(B23:B27)</f>
        <v>10</v>
      </c>
      <c r="C22" s="9">
        <f>SUM(C23:C27)</f>
        <v>10</v>
      </c>
      <c r="D22" s="116" t="s">
        <v>549</v>
      </c>
      <c r="E22" s="9">
        <v>0</v>
      </c>
      <c r="F22" s="9">
        <v>0</v>
      </c>
    </row>
    <row r="23" spans="1:6" ht="22.5">
      <c r="A23" s="158" t="s">
        <v>550</v>
      </c>
      <c r="B23" s="9"/>
      <c r="C23" s="9"/>
      <c r="D23" s="155" t="s">
        <v>551</v>
      </c>
      <c r="E23" s="9">
        <v>0</v>
      </c>
      <c r="F23" s="9">
        <v>0</v>
      </c>
    </row>
    <row r="24" spans="1:6" ht="22.5">
      <c r="A24" s="158" t="s">
        <v>552</v>
      </c>
      <c r="B24" s="9"/>
      <c r="C24" s="9"/>
      <c r="D24" s="155" t="s">
        <v>553</v>
      </c>
      <c r="E24" s="9">
        <f>SUM(E25:E27)</f>
        <v>0</v>
      </c>
      <c r="F24" s="9">
        <f>SUM(F25:F27)</f>
        <v>0</v>
      </c>
    </row>
    <row r="25" spans="1:6" ht="22.5">
      <c r="A25" s="158" t="s">
        <v>554</v>
      </c>
      <c r="B25" s="9"/>
      <c r="C25" s="9"/>
      <c r="D25" s="116" t="s">
        <v>555</v>
      </c>
      <c r="E25" s="9">
        <v>0</v>
      </c>
      <c r="F25" s="9">
        <v>0</v>
      </c>
    </row>
    <row r="26" spans="1:6">
      <c r="A26" s="158" t="s">
        <v>556</v>
      </c>
      <c r="B26" s="9">
        <v>10</v>
      </c>
      <c r="C26" s="9">
        <v>10</v>
      </c>
      <c r="D26" s="116" t="s">
        <v>557</v>
      </c>
      <c r="E26" s="9">
        <v>0</v>
      </c>
      <c r="F26" s="9">
        <v>0</v>
      </c>
    </row>
    <row r="27" spans="1:6">
      <c r="A27" s="158" t="s">
        <v>558</v>
      </c>
      <c r="B27" s="9"/>
      <c r="C27" s="9"/>
      <c r="D27" s="116" t="s">
        <v>559</v>
      </c>
      <c r="E27" s="9">
        <v>0</v>
      </c>
      <c r="F27" s="9">
        <v>0</v>
      </c>
    </row>
    <row r="28" spans="1:6" ht="22.5">
      <c r="A28" s="154" t="s">
        <v>560</v>
      </c>
      <c r="B28" s="9">
        <f>SUM(B29:B33)</f>
        <v>0</v>
      </c>
      <c r="C28" s="9">
        <f>SUM(C29:C33)</f>
        <v>0</v>
      </c>
      <c r="D28" s="155" t="s">
        <v>561</v>
      </c>
      <c r="E28" s="9">
        <f>SUM(E29:E34)</f>
        <v>0</v>
      </c>
      <c r="F28" s="9">
        <f>SUM(F29:F34)</f>
        <v>0</v>
      </c>
    </row>
    <row r="29" spans="1:6">
      <c r="A29" s="158" t="s">
        <v>562</v>
      </c>
      <c r="B29" s="9">
        <v>0</v>
      </c>
      <c r="C29" s="9">
        <v>0</v>
      </c>
      <c r="D29" s="116" t="s">
        <v>563</v>
      </c>
      <c r="E29" s="9"/>
      <c r="F29" s="9"/>
    </row>
    <row r="30" spans="1:6">
      <c r="A30" s="158" t="s">
        <v>564</v>
      </c>
      <c r="B30" s="9"/>
      <c r="C30" s="9"/>
      <c r="D30" s="116" t="s">
        <v>565</v>
      </c>
      <c r="E30" s="9"/>
      <c r="F30" s="9"/>
    </row>
    <row r="31" spans="1:6">
      <c r="A31" s="158" t="s">
        <v>566</v>
      </c>
      <c r="B31" s="9"/>
      <c r="C31" s="9"/>
      <c r="D31" s="116" t="s">
        <v>567</v>
      </c>
      <c r="E31" s="9"/>
      <c r="F31" s="9"/>
    </row>
    <row r="32" spans="1:6">
      <c r="A32" s="158" t="s">
        <v>568</v>
      </c>
      <c r="B32" s="9"/>
      <c r="C32" s="9"/>
      <c r="D32" s="116" t="s">
        <v>569</v>
      </c>
      <c r="E32" s="9"/>
      <c r="F32" s="9"/>
    </row>
    <row r="33" spans="1:6">
      <c r="A33" s="158" t="s">
        <v>570</v>
      </c>
      <c r="B33" s="9"/>
      <c r="C33" s="9"/>
      <c r="D33" s="116" t="s">
        <v>571</v>
      </c>
      <c r="E33" s="9"/>
      <c r="F33" s="9"/>
    </row>
    <row r="34" spans="1:6">
      <c r="A34" s="154" t="s">
        <v>572</v>
      </c>
      <c r="B34" s="9">
        <v>0</v>
      </c>
      <c r="C34" s="9">
        <v>0</v>
      </c>
      <c r="D34" s="116" t="s">
        <v>573</v>
      </c>
      <c r="E34" s="9"/>
      <c r="F34" s="9"/>
    </row>
    <row r="35" spans="1:6">
      <c r="A35" s="154" t="s">
        <v>574</v>
      </c>
      <c r="B35" s="9">
        <f>SUM(B36:B37)</f>
        <v>0</v>
      </c>
      <c r="C35" s="9">
        <f>SUM(C36:C37)</f>
        <v>0</v>
      </c>
      <c r="D35" s="155" t="s">
        <v>575</v>
      </c>
      <c r="E35" s="9">
        <f>SUM(E36:E38)</f>
        <v>0</v>
      </c>
      <c r="F35" s="9">
        <f>SUM(F36:F38)</f>
        <v>0</v>
      </c>
    </row>
    <row r="36" spans="1:6" ht="22.5">
      <c r="A36" s="158" t="s">
        <v>576</v>
      </c>
      <c r="B36" s="9">
        <v>0</v>
      </c>
      <c r="C36" s="9">
        <v>0</v>
      </c>
      <c r="D36" s="116" t="s">
        <v>577</v>
      </c>
      <c r="E36" s="9">
        <v>0</v>
      </c>
      <c r="F36" s="9">
        <v>0</v>
      </c>
    </row>
    <row r="37" spans="1:6">
      <c r="A37" s="158" t="s">
        <v>578</v>
      </c>
      <c r="B37" s="9">
        <v>0</v>
      </c>
      <c r="C37" s="9">
        <v>0</v>
      </c>
      <c r="D37" s="116" t="s">
        <v>579</v>
      </c>
      <c r="E37" s="9">
        <v>0</v>
      </c>
      <c r="F37" s="9">
        <v>0</v>
      </c>
    </row>
    <row r="38" spans="1:6">
      <c r="A38" s="154" t="s">
        <v>580</v>
      </c>
      <c r="B38" s="9">
        <f>SUM(B39:B42)</f>
        <v>0</v>
      </c>
      <c r="C38" s="9">
        <f>SUM(C39:C42)</f>
        <v>0</v>
      </c>
      <c r="D38" s="116" t="s">
        <v>581</v>
      </c>
      <c r="E38" s="9">
        <v>0</v>
      </c>
      <c r="F38" s="9">
        <v>0</v>
      </c>
    </row>
    <row r="39" spans="1:6">
      <c r="A39" s="158" t="s">
        <v>582</v>
      </c>
      <c r="B39" s="9"/>
      <c r="C39" s="9"/>
      <c r="D39" s="155" t="s">
        <v>583</v>
      </c>
      <c r="E39" s="9">
        <f>SUM(E40:E42)</f>
        <v>897</v>
      </c>
      <c r="F39" s="9">
        <f>SUM(F40:F42)</f>
        <v>897</v>
      </c>
    </row>
    <row r="40" spans="1:6">
      <c r="A40" s="158" t="s">
        <v>584</v>
      </c>
      <c r="B40" s="9"/>
      <c r="C40" s="9"/>
      <c r="D40" s="116" t="s">
        <v>585</v>
      </c>
      <c r="E40" s="9">
        <v>0</v>
      </c>
      <c r="F40" s="9">
        <v>0</v>
      </c>
    </row>
    <row r="41" spans="1:6" ht="22.5">
      <c r="A41" s="158" t="s">
        <v>586</v>
      </c>
      <c r="B41" s="9"/>
      <c r="C41" s="9"/>
      <c r="D41" s="116" t="s">
        <v>587</v>
      </c>
      <c r="E41" s="9">
        <v>0</v>
      </c>
      <c r="F41" s="9">
        <v>0</v>
      </c>
    </row>
    <row r="42" spans="1:6">
      <c r="A42" s="158" t="s">
        <v>588</v>
      </c>
      <c r="B42" s="9"/>
      <c r="C42" s="9"/>
      <c r="D42" s="116" t="s">
        <v>589</v>
      </c>
      <c r="E42" s="9">
        <v>897</v>
      </c>
      <c r="F42" s="9">
        <v>897</v>
      </c>
    </row>
    <row r="43" spans="1:6">
      <c r="A43" s="154"/>
      <c r="B43" s="9"/>
      <c r="C43" s="9"/>
      <c r="D43" s="155"/>
      <c r="E43" s="9"/>
      <c r="F43" s="9"/>
    </row>
    <row r="44" spans="1:6">
      <c r="A44" s="156" t="s">
        <v>590</v>
      </c>
      <c r="B44" s="8">
        <f>B6+B14+B22+B28+B34+B35+B38</f>
        <v>895047.74</v>
      </c>
      <c r="C44" s="8">
        <f>C6+C14+C22+C28+C34+C35+C38</f>
        <v>1995115.76</v>
      </c>
      <c r="D44" s="157" t="s">
        <v>591</v>
      </c>
      <c r="E44" s="8">
        <f>E6+E16+E20+E23+E24+E28+E35+E39</f>
        <v>166198.99</v>
      </c>
      <c r="F44" s="8">
        <f>F6+F16+F20+F23+F24+F28+F35+F39</f>
        <v>543164.17000000004</v>
      </c>
    </row>
    <row r="45" spans="1:6">
      <c r="A45" s="156"/>
      <c r="B45" s="9"/>
      <c r="C45" s="9"/>
      <c r="D45" s="157"/>
      <c r="E45" s="9"/>
      <c r="F45" s="9"/>
    </row>
    <row r="46" spans="1:6">
      <c r="A46" s="139" t="s">
        <v>592</v>
      </c>
      <c r="B46" s="9"/>
      <c r="C46" s="9"/>
      <c r="D46" s="157" t="s">
        <v>593</v>
      </c>
      <c r="E46" s="9"/>
      <c r="F46" s="9"/>
    </row>
    <row r="47" spans="1:6">
      <c r="A47" s="137" t="s">
        <v>594</v>
      </c>
      <c r="B47" s="9">
        <v>0</v>
      </c>
      <c r="C47" s="9">
        <v>0</v>
      </c>
      <c r="D47" s="155" t="s">
        <v>595</v>
      </c>
      <c r="E47" s="9">
        <v>0</v>
      </c>
      <c r="F47" s="9">
        <v>0</v>
      </c>
    </row>
    <row r="48" spans="1:6">
      <c r="A48" s="137" t="s">
        <v>596</v>
      </c>
      <c r="B48" s="9">
        <v>0</v>
      </c>
      <c r="C48" s="9">
        <v>0</v>
      </c>
      <c r="D48" s="155" t="s">
        <v>597</v>
      </c>
      <c r="E48" s="9">
        <v>0</v>
      </c>
      <c r="F48" s="9">
        <v>0</v>
      </c>
    </row>
    <row r="49" spans="1:6">
      <c r="A49" s="137" t="s">
        <v>598</v>
      </c>
      <c r="B49" s="9">
        <v>59898995.140000001</v>
      </c>
      <c r="C49" s="9">
        <v>59898995.140000001</v>
      </c>
      <c r="D49" s="155" t="s">
        <v>599</v>
      </c>
      <c r="E49" s="9">
        <v>0</v>
      </c>
      <c r="F49" s="9">
        <v>0</v>
      </c>
    </row>
    <row r="50" spans="1:6">
      <c r="A50" s="137" t="s">
        <v>600</v>
      </c>
      <c r="B50" s="9">
        <v>8462048.0399999991</v>
      </c>
      <c r="C50" s="9">
        <v>8462048.0399999991</v>
      </c>
      <c r="D50" s="155" t="s">
        <v>601</v>
      </c>
      <c r="E50" s="9">
        <v>0</v>
      </c>
      <c r="F50" s="9">
        <v>0</v>
      </c>
    </row>
    <row r="51" spans="1:6" ht="12.75" customHeight="1">
      <c r="A51" s="137" t="s">
        <v>602</v>
      </c>
      <c r="B51" s="9">
        <v>0</v>
      </c>
      <c r="C51" s="9">
        <v>0</v>
      </c>
      <c r="D51" s="155" t="s">
        <v>603</v>
      </c>
      <c r="E51" s="9">
        <v>0</v>
      </c>
      <c r="F51" s="9">
        <v>0</v>
      </c>
    </row>
    <row r="52" spans="1:6">
      <c r="A52" s="137" t="s">
        <v>604</v>
      </c>
      <c r="B52" s="9">
        <v>-2639118.2200000002</v>
      </c>
      <c r="C52" s="9">
        <v>-2639118.2200000002</v>
      </c>
      <c r="D52" s="155" t="s">
        <v>605</v>
      </c>
      <c r="E52" s="9">
        <v>0</v>
      </c>
      <c r="F52" s="9">
        <v>0</v>
      </c>
    </row>
    <row r="53" spans="1:6">
      <c r="A53" s="137" t="s">
        <v>606</v>
      </c>
      <c r="B53" s="9">
        <v>0</v>
      </c>
      <c r="C53" s="9">
        <v>0</v>
      </c>
      <c r="D53" s="157"/>
      <c r="E53" s="9"/>
      <c r="F53" s="9"/>
    </row>
    <row r="54" spans="1:6">
      <c r="A54" s="137" t="s">
        <v>607</v>
      </c>
      <c r="B54" s="9">
        <v>0</v>
      </c>
      <c r="C54" s="9">
        <v>0</v>
      </c>
      <c r="D54" s="157" t="s">
        <v>608</v>
      </c>
      <c r="E54" s="8">
        <f>SUM(E47:E52)</f>
        <v>0</v>
      </c>
      <c r="F54" s="8">
        <f>SUM(F47:F52)</f>
        <v>0</v>
      </c>
    </row>
    <row r="55" spans="1:6">
      <c r="A55" s="137" t="s">
        <v>609</v>
      </c>
      <c r="B55" s="9">
        <v>0</v>
      </c>
      <c r="C55" s="9">
        <v>0</v>
      </c>
      <c r="D55" s="159"/>
      <c r="E55" s="9"/>
      <c r="F55" s="9"/>
    </row>
    <row r="56" spans="1:6">
      <c r="A56" s="137"/>
      <c r="B56" s="9"/>
      <c r="C56" s="9"/>
      <c r="D56" s="157" t="s">
        <v>610</v>
      </c>
      <c r="E56" s="8">
        <f>E54+E44</f>
        <v>166198.99</v>
      </c>
      <c r="F56" s="8">
        <f>F54+F44</f>
        <v>543164.17000000004</v>
      </c>
    </row>
    <row r="57" spans="1:6">
      <c r="A57" s="139" t="s">
        <v>611</v>
      </c>
      <c r="B57" s="8">
        <f>SUM(B47:B55)</f>
        <v>65721924.960000008</v>
      </c>
      <c r="C57" s="8">
        <f>SUM(C47:C55)</f>
        <v>65721924.960000008</v>
      </c>
      <c r="D57" s="155"/>
      <c r="E57" s="9"/>
      <c r="F57" s="9"/>
    </row>
    <row r="58" spans="1:6">
      <c r="A58" s="137"/>
      <c r="B58" s="9"/>
      <c r="C58" s="9"/>
      <c r="D58" s="157" t="s">
        <v>612</v>
      </c>
      <c r="E58" s="9"/>
      <c r="F58" s="9"/>
    </row>
    <row r="59" spans="1:6">
      <c r="A59" s="139" t="s">
        <v>613</v>
      </c>
      <c r="B59" s="8">
        <f>B44+B57</f>
        <v>66616972.70000001</v>
      </c>
      <c r="C59" s="8">
        <f>C44+C57</f>
        <v>67717040.720000014</v>
      </c>
      <c r="D59" s="157"/>
      <c r="E59" s="9"/>
      <c r="F59" s="9"/>
    </row>
    <row r="60" spans="1:6">
      <c r="A60" s="137"/>
      <c r="B60" s="9"/>
      <c r="C60" s="9"/>
      <c r="D60" s="157" t="s">
        <v>614</v>
      </c>
      <c r="E60" s="9">
        <f>SUM(E61:E63)</f>
        <v>78256685.680000007</v>
      </c>
      <c r="F60" s="9">
        <f>SUM(F61:F63)</f>
        <v>78211852.340000004</v>
      </c>
    </row>
    <row r="61" spans="1:6">
      <c r="A61" s="137"/>
      <c r="B61" s="9"/>
      <c r="C61" s="9"/>
      <c r="D61" s="155" t="s">
        <v>615</v>
      </c>
      <c r="E61" s="9">
        <v>78256685.680000007</v>
      </c>
      <c r="F61" s="9">
        <v>78211852.340000004</v>
      </c>
    </row>
    <row r="62" spans="1:6">
      <c r="A62" s="137"/>
      <c r="B62" s="9"/>
      <c r="C62" s="9"/>
      <c r="D62" s="155" t="s">
        <v>616</v>
      </c>
      <c r="E62" s="9">
        <v>0</v>
      </c>
      <c r="F62" s="9">
        <v>0</v>
      </c>
    </row>
    <row r="63" spans="1:6">
      <c r="A63" s="137"/>
      <c r="B63" s="9"/>
      <c r="C63" s="9"/>
      <c r="D63" s="155" t="s">
        <v>617</v>
      </c>
      <c r="E63" s="9">
        <v>0</v>
      </c>
      <c r="F63" s="9">
        <v>0</v>
      </c>
    </row>
    <row r="64" spans="1:6">
      <c r="A64" s="137"/>
      <c r="B64" s="9"/>
      <c r="C64" s="9"/>
      <c r="D64" s="155"/>
      <c r="E64" s="9"/>
      <c r="F64" s="9"/>
    </row>
    <row r="65" spans="1:6">
      <c r="A65" s="137"/>
      <c r="B65" s="9"/>
      <c r="C65" s="9"/>
      <c r="D65" s="157" t="s">
        <v>618</v>
      </c>
      <c r="E65" s="9">
        <f>SUM(E66:E70)</f>
        <v>-11805911.970000001</v>
      </c>
      <c r="F65" s="9">
        <f>SUM(F66:F70)</f>
        <v>-11037969.789999999</v>
      </c>
    </row>
    <row r="66" spans="1:6">
      <c r="A66" s="137"/>
      <c r="B66" s="9"/>
      <c r="C66" s="9"/>
      <c r="D66" s="155" t="s">
        <v>619</v>
      </c>
      <c r="E66" s="9">
        <v>-308360.06</v>
      </c>
      <c r="F66" s="9">
        <v>-496230.85</v>
      </c>
    </row>
    <row r="67" spans="1:6">
      <c r="A67" s="137"/>
      <c r="B67" s="9"/>
      <c r="C67" s="9"/>
      <c r="D67" s="155" t="s">
        <v>620</v>
      </c>
      <c r="E67" s="9">
        <v>-11549067.48</v>
      </c>
      <c r="F67" s="9">
        <v>-10593254.51</v>
      </c>
    </row>
    <row r="68" spans="1:6">
      <c r="A68" s="137"/>
      <c r="B68" s="9"/>
      <c r="C68" s="9"/>
      <c r="D68" s="155" t="s">
        <v>621</v>
      </c>
      <c r="E68" s="9">
        <v>0</v>
      </c>
      <c r="F68" s="9">
        <v>0</v>
      </c>
    </row>
    <row r="69" spans="1:6">
      <c r="A69" s="137"/>
      <c r="B69" s="9"/>
      <c r="C69" s="9"/>
      <c r="D69" s="155" t="s">
        <v>622</v>
      </c>
      <c r="E69" s="9">
        <v>51515.57</v>
      </c>
      <c r="F69" s="9">
        <v>51515.57</v>
      </c>
    </row>
    <row r="70" spans="1:6">
      <c r="A70" s="137"/>
      <c r="B70" s="9"/>
      <c r="C70" s="9"/>
      <c r="D70" s="155" t="s">
        <v>623</v>
      </c>
      <c r="E70" s="9">
        <v>0</v>
      </c>
      <c r="F70" s="9">
        <v>0</v>
      </c>
    </row>
    <row r="71" spans="1:6">
      <c r="A71" s="137"/>
      <c r="B71" s="9"/>
      <c r="C71" s="9"/>
      <c r="D71" s="155"/>
      <c r="E71" s="9"/>
      <c r="F71" s="9"/>
    </row>
    <row r="72" spans="1:6" ht="22.5">
      <c r="A72" s="137"/>
      <c r="B72" s="9"/>
      <c r="C72" s="9"/>
      <c r="D72" s="157" t="s">
        <v>624</v>
      </c>
      <c r="E72" s="9">
        <f>SUM(E73:E74)</f>
        <v>0</v>
      </c>
      <c r="F72" s="9">
        <f>SUM(F73:F74)</f>
        <v>0</v>
      </c>
    </row>
    <row r="73" spans="1:6">
      <c r="A73" s="137"/>
      <c r="B73" s="9"/>
      <c r="C73" s="9"/>
      <c r="D73" s="155" t="s">
        <v>625</v>
      </c>
      <c r="E73" s="9">
        <v>0</v>
      </c>
      <c r="F73" s="9">
        <v>0</v>
      </c>
    </row>
    <row r="74" spans="1:6">
      <c r="A74" s="137"/>
      <c r="B74" s="9"/>
      <c r="C74" s="9"/>
      <c r="D74" s="155" t="s">
        <v>626</v>
      </c>
      <c r="E74" s="9">
        <v>0</v>
      </c>
      <c r="F74" s="9">
        <v>0</v>
      </c>
    </row>
    <row r="75" spans="1:6">
      <c r="A75" s="137"/>
      <c r="B75" s="9"/>
      <c r="C75" s="9"/>
      <c r="D75" s="155"/>
      <c r="E75" s="9"/>
      <c r="F75" s="9"/>
    </row>
    <row r="76" spans="1:6">
      <c r="A76" s="137"/>
      <c r="B76" s="9"/>
      <c r="C76" s="9"/>
      <c r="D76" s="157" t="s">
        <v>627</v>
      </c>
      <c r="E76" s="8">
        <f>E60+E65+E72</f>
        <v>66450773.710000008</v>
      </c>
      <c r="F76" s="8">
        <f>F60+F65+F72</f>
        <v>67173882.550000012</v>
      </c>
    </row>
    <row r="77" spans="1:6">
      <c r="A77" s="137"/>
      <c r="B77" s="9"/>
      <c r="C77" s="9"/>
      <c r="D77" s="155"/>
      <c r="E77" s="9"/>
      <c r="F77" s="9"/>
    </row>
    <row r="78" spans="1:6">
      <c r="A78" s="137"/>
      <c r="B78" s="9"/>
      <c r="C78" s="9"/>
      <c r="D78" s="157" t="s">
        <v>628</v>
      </c>
      <c r="E78" s="8">
        <f>E56+E76</f>
        <v>66616972.70000001</v>
      </c>
      <c r="F78" s="8">
        <f>F56+F76</f>
        <v>67717046.720000014</v>
      </c>
    </row>
    <row r="79" spans="1:6">
      <c r="A79" s="160"/>
      <c r="B79" s="10"/>
      <c r="C79" s="10"/>
      <c r="D79" s="161"/>
      <c r="E79" s="10"/>
      <c r="F79" s="10"/>
    </row>
    <row r="82" spans="1:7" ht="12.75">
      <c r="A82" s="164"/>
      <c r="B82" s="164"/>
      <c r="C82" s="164"/>
      <c r="D82" s="164"/>
      <c r="E82" s="164"/>
      <c r="F82" s="165"/>
      <c r="G82" s="166"/>
    </row>
    <row r="83" spans="1:7" ht="12.75">
      <c r="A83" s="167"/>
      <c r="B83" s="167"/>
      <c r="C83" s="167"/>
      <c r="D83" s="167"/>
      <c r="E83" s="167"/>
      <c r="F83" s="168"/>
      <c r="G83" s="169"/>
    </row>
    <row r="84" spans="1:7" ht="12.75">
      <c r="A84" s="167"/>
      <c r="B84" s="170"/>
      <c r="C84" s="170"/>
      <c r="D84" s="170"/>
      <c r="E84" s="167"/>
      <c r="F84" s="168"/>
      <c r="G84" s="169"/>
    </row>
    <row r="85" spans="1:7" ht="12.75">
      <c r="A85" s="167"/>
      <c r="B85" s="170" t="s">
        <v>330</v>
      </c>
      <c r="C85" s="170"/>
      <c r="D85" s="170" t="s">
        <v>331</v>
      </c>
      <c r="E85" s="167"/>
      <c r="F85" s="168"/>
      <c r="G85" s="169"/>
    </row>
    <row r="86" spans="1:7" ht="12.75">
      <c r="A86" s="167"/>
      <c r="B86" s="170" t="s">
        <v>332</v>
      </c>
      <c r="C86" s="170"/>
      <c r="D86" s="170" t="s">
        <v>333</v>
      </c>
      <c r="E86" s="167"/>
      <c r="F86" s="168"/>
      <c r="G86" s="169"/>
    </row>
    <row r="87" spans="1:7" ht="12.75">
      <c r="A87" s="167"/>
      <c r="B87" s="170" t="s">
        <v>334</v>
      </c>
      <c r="C87" s="170"/>
      <c r="D87" s="170" t="s">
        <v>629</v>
      </c>
      <c r="E87" s="167"/>
      <c r="F87" s="168"/>
      <c r="G87" s="169"/>
    </row>
    <row r="88" spans="1:7" ht="12.75">
      <c r="A88" s="167"/>
      <c r="B88" s="170" t="s">
        <v>336</v>
      </c>
      <c r="C88" s="170"/>
      <c r="D88" s="170" t="s">
        <v>337</v>
      </c>
      <c r="E88" s="167"/>
      <c r="F88" s="168"/>
      <c r="G88" s="169"/>
    </row>
    <row r="89" spans="1:7" ht="12.75">
      <c r="A89" s="167"/>
      <c r="B89" s="171"/>
      <c r="C89" s="167"/>
      <c r="D89" s="167"/>
      <c r="E89" s="167"/>
      <c r="F89" s="168"/>
      <c r="G89" s="169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J37" sqref="J37"/>
    </sheetView>
  </sheetViews>
  <sheetFormatPr baseColWidth="10" defaultRowHeight="11.25"/>
  <cols>
    <col min="1" max="1" width="55.1640625" style="11" customWidth="1"/>
    <col min="2" max="2" width="17.33203125" style="11" customWidth="1"/>
    <col min="3" max="4" width="17.83203125" style="11" customWidth="1"/>
    <col min="5" max="5" width="18.6640625" style="11" customWidth="1"/>
    <col min="6" max="7" width="17.83203125" style="11" customWidth="1"/>
    <col min="8" max="8" width="23.83203125" style="11" customWidth="1"/>
    <col min="9" max="16384" width="12" style="11"/>
  </cols>
  <sheetData>
    <row r="1" spans="1:8" ht="45.95" customHeight="1">
      <c r="A1" s="74" t="s">
        <v>468</v>
      </c>
      <c r="B1" s="86"/>
      <c r="C1" s="86"/>
      <c r="D1" s="86"/>
      <c r="E1" s="86"/>
      <c r="F1" s="86"/>
      <c r="G1" s="86"/>
      <c r="H1" s="87"/>
    </row>
    <row r="2" spans="1:8" ht="45">
      <c r="A2" s="53" t="s">
        <v>469</v>
      </c>
      <c r="B2" s="53" t="s">
        <v>470</v>
      </c>
      <c r="C2" s="53" t="s">
        <v>471</v>
      </c>
      <c r="D2" s="53" t="s">
        <v>472</v>
      </c>
      <c r="E2" s="53" t="s">
        <v>473</v>
      </c>
      <c r="F2" s="53" t="s">
        <v>474</v>
      </c>
      <c r="G2" s="53" t="s">
        <v>475</v>
      </c>
      <c r="H2" s="53" t="s">
        <v>476</v>
      </c>
    </row>
    <row r="3" spans="1:8" ht="5.0999999999999996" customHeight="1">
      <c r="A3" s="137"/>
      <c r="B3" s="138"/>
      <c r="C3" s="138"/>
      <c r="D3" s="138"/>
      <c r="E3" s="138"/>
      <c r="F3" s="138"/>
      <c r="G3" s="138"/>
      <c r="H3" s="138"/>
    </row>
    <row r="4" spans="1:8">
      <c r="A4" s="139" t="s">
        <v>477</v>
      </c>
      <c r="B4" s="140">
        <f>+B5+B9</f>
        <v>0</v>
      </c>
      <c r="C4" s="140">
        <f t="shared" ref="C4:H4" si="0">+C5+C9</f>
        <v>0</v>
      </c>
      <c r="D4" s="140">
        <f t="shared" si="0"/>
        <v>0</v>
      </c>
      <c r="E4" s="140">
        <f t="shared" si="0"/>
        <v>0</v>
      </c>
      <c r="F4" s="140">
        <f t="shared" si="0"/>
        <v>0</v>
      </c>
      <c r="G4" s="140">
        <f t="shared" si="0"/>
        <v>0</v>
      </c>
      <c r="H4" s="140">
        <f t="shared" si="0"/>
        <v>0</v>
      </c>
    </row>
    <row r="5" spans="1:8">
      <c r="A5" s="139" t="s">
        <v>478</v>
      </c>
      <c r="B5" s="140">
        <f>SUM(B6:B8)</f>
        <v>0</v>
      </c>
      <c r="C5" s="140">
        <f t="shared" ref="C5:H5" si="1">SUM(C6:C8)</f>
        <v>0</v>
      </c>
      <c r="D5" s="140">
        <f t="shared" si="1"/>
        <v>0</v>
      </c>
      <c r="E5" s="140">
        <f t="shared" si="1"/>
        <v>0</v>
      </c>
      <c r="F5" s="140">
        <f t="shared" si="1"/>
        <v>0</v>
      </c>
      <c r="G5" s="140">
        <f t="shared" si="1"/>
        <v>0</v>
      </c>
      <c r="H5" s="140">
        <f t="shared" si="1"/>
        <v>0</v>
      </c>
    </row>
    <row r="6" spans="1:8">
      <c r="A6" s="116" t="s">
        <v>479</v>
      </c>
      <c r="B6" s="141"/>
      <c r="C6" s="141"/>
      <c r="D6" s="141"/>
      <c r="E6" s="141"/>
      <c r="F6" s="141">
        <f t="shared" ref="F6:F12" si="2">B6+C6-D6+E6</f>
        <v>0</v>
      </c>
      <c r="G6" s="141"/>
      <c r="H6" s="141"/>
    </row>
    <row r="7" spans="1:8">
      <c r="A7" s="116" t="s">
        <v>480</v>
      </c>
      <c r="B7" s="141"/>
      <c r="C7" s="141"/>
      <c r="D7" s="141"/>
      <c r="E7" s="141"/>
      <c r="F7" s="141">
        <f t="shared" si="2"/>
        <v>0</v>
      </c>
      <c r="G7" s="141"/>
      <c r="H7" s="141"/>
    </row>
    <row r="8" spans="1:8">
      <c r="A8" s="116" t="s">
        <v>481</v>
      </c>
      <c r="B8" s="141"/>
      <c r="C8" s="141"/>
      <c r="D8" s="141"/>
      <c r="E8" s="141"/>
      <c r="F8" s="141">
        <f t="shared" si="2"/>
        <v>0</v>
      </c>
      <c r="G8" s="141"/>
      <c r="H8" s="141"/>
    </row>
    <row r="9" spans="1:8">
      <c r="A9" s="139" t="s">
        <v>482</v>
      </c>
      <c r="B9" s="140">
        <f>SUM(B10:B12)</f>
        <v>0</v>
      </c>
      <c r="C9" s="140">
        <f t="shared" ref="C9:H9" si="3">SUM(C10:C12)</f>
        <v>0</v>
      </c>
      <c r="D9" s="140">
        <f t="shared" si="3"/>
        <v>0</v>
      </c>
      <c r="E9" s="140">
        <f t="shared" si="3"/>
        <v>0</v>
      </c>
      <c r="F9" s="140">
        <f t="shared" si="3"/>
        <v>0</v>
      </c>
      <c r="G9" s="140">
        <f t="shared" si="3"/>
        <v>0</v>
      </c>
      <c r="H9" s="140">
        <f t="shared" si="3"/>
        <v>0</v>
      </c>
    </row>
    <row r="10" spans="1:8">
      <c r="A10" s="116" t="s">
        <v>483</v>
      </c>
      <c r="B10" s="141"/>
      <c r="C10" s="141"/>
      <c r="D10" s="141"/>
      <c r="E10" s="141"/>
      <c r="F10" s="141">
        <f t="shared" si="2"/>
        <v>0</v>
      </c>
      <c r="G10" s="141"/>
      <c r="H10" s="141"/>
    </row>
    <row r="11" spans="1:8">
      <c r="A11" s="116" t="s">
        <v>484</v>
      </c>
      <c r="B11" s="141"/>
      <c r="C11" s="141"/>
      <c r="D11" s="141"/>
      <c r="E11" s="141"/>
      <c r="F11" s="141">
        <f t="shared" si="2"/>
        <v>0</v>
      </c>
      <c r="G11" s="141"/>
      <c r="H11" s="141"/>
    </row>
    <row r="12" spans="1:8">
      <c r="A12" s="116" t="s">
        <v>485</v>
      </c>
      <c r="B12" s="141"/>
      <c r="C12" s="141"/>
      <c r="D12" s="141"/>
      <c r="E12" s="141"/>
      <c r="F12" s="141">
        <f t="shared" si="2"/>
        <v>0</v>
      </c>
      <c r="G12" s="141"/>
      <c r="H12" s="141"/>
    </row>
    <row r="13" spans="1:8">
      <c r="A13" s="139" t="s">
        <v>486</v>
      </c>
      <c r="B13" s="141">
        <v>543164.17000000004</v>
      </c>
      <c r="C13" s="142">
        <v>-376965.18</v>
      </c>
      <c r="D13" s="143"/>
      <c r="E13" s="143"/>
      <c r="F13" s="140">
        <f>B13+C13-D13+E13</f>
        <v>166198.99000000005</v>
      </c>
      <c r="G13" s="143"/>
      <c r="H13" s="143"/>
    </row>
    <row r="14" spans="1:8" ht="5.0999999999999996" customHeight="1">
      <c r="A14" s="139"/>
      <c r="B14" s="140"/>
      <c r="C14" s="140"/>
      <c r="D14" s="140"/>
      <c r="E14" s="140"/>
      <c r="F14" s="140"/>
      <c r="G14" s="140"/>
      <c r="H14" s="140"/>
    </row>
    <row r="15" spans="1:8" ht="16.5" customHeight="1">
      <c r="A15" s="139" t="s">
        <v>487</v>
      </c>
      <c r="B15" s="140">
        <f t="shared" ref="B15:H15" si="4">+B4+B13</f>
        <v>543164.17000000004</v>
      </c>
      <c r="C15" s="140">
        <f t="shared" si="4"/>
        <v>-376965.18</v>
      </c>
      <c r="D15" s="140">
        <f t="shared" si="4"/>
        <v>0</v>
      </c>
      <c r="E15" s="140">
        <f t="shared" si="4"/>
        <v>0</v>
      </c>
      <c r="F15" s="140">
        <f t="shared" si="4"/>
        <v>166198.99000000005</v>
      </c>
      <c r="G15" s="140">
        <f t="shared" si="4"/>
        <v>0</v>
      </c>
      <c r="H15" s="140">
        <f t="shared" si="4"/>
        <v>0</v>
      </c>
    </row>
    <row r="16" spans="1:8" ht="5.0999999999999996" customHeight="1">
      <c r="A16" s="139"/>
      <c r="B16" s="140"/>
      <c r="C16" s="140"/>
      <c r="D16" s="140"/>
      <c r="E16" s="140"/>
      <c r="F16" s="140"/>
      <c r="G16" s="140"/>
      <c r="H16" s="140"/>
    </row>
    <row r="17" spans="1:8" ht="16.5" customHeight="1">
      <c r="A17" s="139" t="s">
        <v>488</v>
      </c>
      <c r="B17" s="135"/>
      <c r="C17" s="135"/>
      <c r="D17" s="135"/>
      <c r="E17" s="135"/>
      <c r="F17" s="135"/>
      <c r="G17" s="135"/>
      <c r="H17" s="135"/>
    </row>
    <row r="18" spans="1:8">
      <c r="A18" s="137" t="s">
        <v>489</v>
      </c>
      <c r="B18" s="135"/>
      <c r="C18" s="135"/>
      <c r="D18" s="135"/>
      <c r="E18" s="135"/>
      <c r="F18" s="135"/>
      <c r="G18" s="135"/>
      <c r="H18" s="135"/>
    </row>
    <row r="19" spans="1:8">
      <c r="A19" s="137" t="s">
        <v>490</v>
      </c>
      <c r="B19" s="135"/>
      <c r="C19" s="135"/>
      <c r="D19" s="135"/>
      <c r="E19" s="135"/>
      <c r="F19" s="135"/>
      <c r="G19" s="135"/>
      <c r="H19" s="135"/>
    </row>
    <row r="20" spans="1:8">
      <c r="A20" s="137" t="s">
        <v>491</v>
      </c>
      <c r="B20" s="135"/>
      <c r="C20" s="135"/>
      <c r="D20" s="135"/>
      <c r="E20" s="135"/>
      <c r="F20" s="135"/>
      <c r="G20" s="135"/>
      <c r="H20" s="135"/>
    </row>
    <row r="21" spans="1:8" ht="5.0999999999999996" customHeight="1">
      <c r="A21" s="137"/>
      <c r="B21" s="135"/>
      <c r="C21" s="135"/>
      <c r="D21" s="135"/>
      <c r="E21" s="135"/>
      <c r="F21" s="135"/>
      <c r="G21" s="135"/>
      <c r="H21" s="135"/>
    </row>
    <row r="22" spans="1:8" ht="16.5" customHeight="1">
      <c r="A22" s="139" t="s">
        <v>492</v>
      </c>
      <c r="B22" s="135"/>
      <c r="C22" s="135"/>
      <c r="D22" s="135"/>
      <c r="E22" s="135"/>
      <c r="F22" s="135"/>
      <c r="G22" s="135"/>
      <c r="H22" s="135"/>
    </row>
    <row r="23" spans="1:8">
      <c r="A23" s="137" t="s">
        <v>493</v>
      </c>
      <c r="B23" s="135"/>
      <c r="C23" s="135"/>
      <c r="D23" s="135"/>
      <c r="E23" s="135"/>
      <c r="F23" s="135"/>
      <c r="G23" s="135"/>
      <c r="H23" s="135"/>
    </row>
    <row r="24" spans="1:8">
      <c r="A24" s="137" t="s">
        <v>494</v>
      </c>
      <c r="B24" s="135"/>
      <c r="C24" s="135"/>
      <c r="D24" s="135"/>
      <c r="E24" s="135"/>
      <c r="F24" s="135"/>
      <c r="G24" s="135"/>
      <c r="H24" s="135"/>
    </row>
    <row r="25" spans="1:8">
      <c r="A25" s="137" t="s">
        <v>495</v>
      </c>
      <c r="B25" s="135"/>
      <c r="C25" s="135"/>
      <c r="D25" s="135"/>
      <c r="E25" s="135"/>
      <c r="F25" s="135"/>
      <c r="G25" s="135"/>
      <c r="H25" s="135"/>
    </row>
    <row r="26" spans="1:8" ht="5.0999999999999996" customHeight="1">
      <c r="A26" s="137"/>
      <c r="B26" s="135"/>
      <c r="C26" s="135"/>
      <c r="D26" s="135"/>
      <c r="E26" s="135"/>
      <c r="F26" s="135"/>
      <c r="G26" s="135"/>
      <c r="H26" s="135"/>
    </row>
    <row r="27" spans="1:8" ht="11.25" customHeight="1">
      <c r="A27" s="144"/>
      <c r="B27" s="144"/>
      <c r="C27" s="144"/>
      <c r="D27" s="144"/>
      <c r="E27" s="144"/>
      <c r="F27" s="144"/>
      <c r="G27" s="144"/>
      <c r="H27" s="144"/>
    </row>
    <row r="28" spans="1:8">
      <c r="A28" s="145" t="s">
        <v>496</v>
      </c>
      <c r="B28" s="43" t="s">
        <v>497</v>
      </c>
      <c r="C28" s="43" t="s">
        <v>498</v>
      </c>
      <c r="D28" s="43" t="s">
        <v>499</v>
      </c>
      <c r="E28" s="146" t="s">
        <v>500</v>
      </c>
      <c r="F28" s="43" t="s">
        <v>501</v>
      </c>
    </row>
    <row r="29" spans="1:8">
      <c r="A29" s="145"/>
      <c r="B29" s="43" t="s">
        <v>502</v>
      </c>
      <c r="C29" s="43" t="s">
        <v>503</v>
      </c>
      <c r="D29" s="43" t="s">
        <v>504</v>
      </c>
      <c r="E29" s="146"/>
      <c r="F29" s="43" t="s">
        <v>505</v>
      </c>
    </row>
    <row r="30" spans="1:8">
      <c r="A30" s="147"/>
      <c r="B30" s="148"/>
      <c r="C30" s="53" t="s">
        <v>506</v>
      </c>
      <c r="D30" s="148"/>
      <c r="E30" s="78"/>
      <c r="F30" s="148"/>
    </row>
    <row r="31" spans="1:8">
      <c r="A31" s="19" t="s">
        <v>507</v>
      </c>
      <c r="B31" s="9"/>
      <c r="C31" s="149"/>
      <c r="D31" s="149"/>
      <c r="E31" s="149"/>
      <c r="F31" s="149"/>
    </row>
    <row r="32" spans="1:8">
      <c r="A32" s="20" t="s">
        <v>508</v>
      </c>
      <c r="B32" s="9"/>
      <c r="C32" s="149"/>
      <c r="D32" s="149"/>
      <c r="E32" s="149"/>
      <c r="F32" s="149"/>
    </row>
    <row r="33" spans="1:6">
      <c r="A33" s="20" t="s">
        <v>509</v>
      </c>
      <c r="B33" s="9"/>
      <c r="C33" s="149"/>
      <c r="D33" s="149"/>
      <c r="E33" s="149"/>
      <c r="F33" s="149"/>
    </row>
    <row r="34" spans="1:6">
      <c r="A34" s="21" t="s">
        <v>510</v>
      </c>
      <c r="B34" s="10"/>
      <c r="C34" s="150"/>
      <c r="D34" s="150"/>
      <c r="E34" s="150"/>
      <c r="F34" s="150"/>
    </row>
    <row r="35" spans="1:6">
      <c r="B35" s="151"/>
      <c r="C35" s="152"/>
      <c r="D35" s="152"/>
      <c r="E35" s="152"/>
      <c r="F35" s="152"/>
    </row>
    <row r="36" spans="1:6">
      <c r="B36" s="151"/>
      <c r="C36" s="152"/>
      <c r="D36" s="152"/>
      <c r="E36" s="152"/>
      <c r="F36" s="152"/>
    </row>
    <row r="37" spans="1:6">
      <c r="A37" s="56" t="s">
        <v>330</v>
      </c>
      <c r="C37" s="152"/>
      <c r="D37" s="152"/>
      <c r="E37" s="56" t="s">
        <v>331</v>
      </c>
      <c r="F37" s="152"/>
    </row>
    <row r="38" spans="1:6">
      <c r="A38" s="56" t="s">
        <v>332</v>
      </c>
      <c r="C38" s="152"/>
      <c r="D38" s="152"/>
      <c r="E38" s="56" t="s">
        <v>333</v>
      </c>
      <c r="F38" s="152"/>
    </row>
    <row r="39" spans="1:6">
      <c r="A39" s="56" t="s">
        <v>334</v>
      </c>
      <c r="C39" s="152"/>
      <c r="D39" s="152"/>
      <c r="E39" s="56" t="s">
        <v>335</v>
      </c>
      <c r="F39" s="152"/>
    </row>
    <row r="40" spans="1:6">
      <c r="A40" s="56" t="s">
        <v>336</v>
      </c>
      <c r="C40" s="152"/>
      <c r="D40" s="152"/>
      <c r="E40" s="56" t="s">
        <v>337</v>
      </c>
      <c r="F40" s="152"/>
    </row>
    <row r="41" spans="1:6" ht="12.75">
      <c r="A41" s="104"/>
      <c r="C41" s="152"/>
      <c r="D41" s="152"/>
      <c r="E41" s="105"/>
      <c r="F41" s="152"/>
    </row>
    <row r="42" spans="1:6">
      <c r="B42" s="151"/>
      <c r="C42" s="152"/>
      <c r="D42" s="152"/>
      <c r="E42" s="152"/>
      <c r="F42" s="152"/>
    </row>
    <row r="43" spans="1:6">
      <c r="B43" s="151"/>
      <c r="C43" s="152"/>
      <c r="D43" s="152"/>
      <c r="E43" s="152"/>
      <c r="F43" s="152"/>
    </row>
    <row r="44" spans="1:6">
      <c r="B44" s="151"/>
      <c r="C44" s="152"/>
      <c r="D44" s="152"/>
      <c r="E44" s="152"/>
      <c r="F44" s="152"/>
    </row>
    <row r="45" spans="1:6">
      <c r="B45" s="151"/>
      <c r="C45" s="152"/>
      <c r="D45" s="152"/>
      <c r="E45" s="152"/>
      <c r="F45" s="152"/>
    </row>
    <row r="46" spans="1:6">
      <c r="B46" s="151"/>
      <c r="C46" s="152"/>
      <c r="D46" s="152"/>
      <c r="E46" s="152"/>
      <c r="F46" s="152"/>
    </row>
    <row r="47" spans="1:6">
      <c r="B47" s="151"/>
      <c r="C47" s="152"/>
      <c r="D47" s="152"/>
      <c r="E47" s="152"/>
      <c r="F47" s="152"/>
    </row>
    <row r="48" spans="1:6">
      <c r="B48" s="151"/>
      <c r="C48" s="152"/>
      <c r="D48" s="152"/>
      <c r="E48" s="152"/>
      <c r="F48" s="152"/>
    </row>
    <row r="49" spans="2:6">
      <c r="B49" s="151"/>
      <c r="C49" s="152"/>
      <c r="D49" s="152"/>
      <c r="E49" s="152"/>
      <c r="F49" s="152"/>
    </row>
    <row r="50" spans="2:6">
      <c r="B50" s="151"/>
      <c r="C50" s="152"/>
      <c r="D50" s="152"/>
      <c r="E50" s="152"/>
      <c r="F50" s="152"/>
    </row>
    <row r="51" spans="2:6">
      <c r="B51" s="151"/>
      <c r="C51" s="152"/>
      <c r="D51" s="152"/>
      <c r="E51" s="152"/>
      <c r="F51" s="152"/>
    </row>
    <row r="52" spans="2:6">
      <c r="B52" s="151"/>
      <c r="C52" s="152"/>
      <c r="D52" s="152"/>
      <c r="E52" s="152"/>
      <c r="F52" s="152"/>
    </row>
    <row r="53" spans="2:6">
      <c r="B53" s="151"/>
      <c r="C53" s="152"/>
      <c r="D53" s="152"/>
      <c r="E53" s="152"/>
      <c r="F53" s="152"/>
    </row>
    <row r="54" spans="2:6">
      <c r="B54" s="151"/>
      <c r="C54" s="152"/>
      <c r="D54" s="152"/>
      <c r="E54" s="152"/>
      <c r="F54" s="152"/>
    </row>
    <row r="55" spans="2:6">
      <c r="B55" s="151"/>
      <c r="C55" s="152"/>
      <c r="D55" s="152"/>
      <c r="E55" s="152"/>
      <c r="F55" s="152"/>
    </row>
    <row r="56" spans="2:6">
      <c r="B56" s="151"/>
      <c r="C56" s="152"/>
      <c r="D56" s="152"/>
      <c r="E56" s="152"/>
      <c r="F56" s="152"/>
    </row>
    <row r="57" spans="2:6">
      <c r="B57" s="151"/>
      <c r="C57" s="152"/>
      <c r="D57" s="152"/>
      <c r="E57" s="152"/>
      <c r="F57" s="152"/>
    </row>
    <row r="58" spans="2:6">
      <c r="B58" s="151"/>
      <c r="C58" s="152"/>
      <c r="D58" s="152"/>
      <c r="E58" s="152"/>
      <c r="F58" s="152"/>
    </row>
    <row r="59" spans="2:6">
      <c r="B59" s="151"/>
      <c r="C59" s="152"/>
      <c r="D59" s="152"/>
      <c r="E59" s="152"/>
      <c r="F59" s="152"/>
    </row>
    <row r="60" spans="2:6">
      <c r="B60" s="151"/>
      <c r="C60" s="152"/>
      <c r="D60" s="152"/>
      <c r="E60" s="152"/>
      <c r="F60" s="152"/>
    </row>
    <row r="61" spans="2:6">
      <c r="B61" s="151"/>
      <c r="C61" s="152"/>
      <c r="D61" s="152"/>
      <c r="E61" s="152"/>
      <c r="F61" s="152"/>
    </row>
    <row r="62" spans="2:6">
      <c r="B62" s="151"/>
    </row>
    <row r="63" spans="2:6">
      <c r="B63" s="151"/>
    </row>
    <row r="64" spans="2:6">
      <c r="B64" s="151"/>
    </row>
    <row r="65" spans="2:2">
      <c r="B65" s="151"/>
    </row>
    <row r="66" spans="2:2">
      <c r="B66" s="151"/>
    </row>
    <row r="67" spans="2:2">
      <c r="B67" s="151"/>
    </row>
    <row r="68" spans="2:2">
      <c r="B68" s="151"/>
    </row>
    <row r="69" spans="2:2">
      <c r="B69" s="151"/>
    </row>
    <row r="70" spans="2:2">
      <c r="B70" s="151"/>
    </row>
  </sheetData>
  <mergeCells count="3">
    <mergeCell ref="A1:H1"/>
    <mergeCell ref="A28:A30"/>
    <mergeCell ref="E28:E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E21" sqref="E21:E26"/>
    </sheetView>
  </sheetViews>
  <sheetFormatPr baseColWidth="10" defaultRowHeight="11.25"/>
  <cols>
    <col min="1" max="1" width="50.83203125" style="11" customWidth="1"/>
    <col min="2" max="2" width="12" style="11"/>
    <col min="3" max="3" width="16.1640625" style="11" customWidth="1"/>
    <col min="4" max="4" width="14" style="11" customWidth="1"/>
    <col min="5" max="5" width="13.83203125" style="11" customWidth="1"/>
    <col min="6" max="6" width="12" style="11"/>
    <col min="7" max="7" width="21.6640625" style="11" customWidth="1"/>
    <col min="8" max="8" width="24.6640625" style="11" customWidth="1"/>
    <col min="9" max="9" width="17.83203125" style="11" customWidth="1"/>
    <col min="10" max="10" width="20.5" style="11" customWidth="1"/>
    <col min="11" max="11" width="24.83203125" style="11" customWidth="1"/>
    <col min="12" max="16384" width="12" style="11"/>
  </cols>
  <sheetData>
    <row r="1" spans="1:11" ht="45.95" customHeight="1">
      <c r="A1" s="125" t="s">
        <v>445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1" ht="56.25">
      <c r="A2" s="52" t="s">
        <v>446</v>
      </c>
      <c r="B2" s="52" t="s">
        <v>447</v>
      </c>
      <c r="C2" s="52" t="s">
        <v>448</v>
      </c>
      <c r="D2" s="52" t="s">
        <v>449</v>
      </c>
      <c r="E2" s="52" t="s">
        <v>450</v>
      </c>
      <c r="F2" s="52" t="s">
        <v>451</v>
      </c>
      <c r="G2" s="52" t="s">
        <v>452</v>
      </c>
      <c r="H2" s="52" t="s">
        <v>453</v>
      </c>
      <c r="I2" s="52" t="s">
        <v>454</v>
      </c>
      <c r="J2" s="52" t="s">
        <v>455</v>
      </c>
      <c r="K2" s="52" t="s">
        <v>456</v>
      </c>
    </row>
    <row r="3" spans="1:11" ht="5.0999999999999996" customHeight="1">
      <c r="A3" s="128"/>
      <c r="B3" s="129"/>
      <c r="C3" s="129"/>
      <c r="D3" s="130"/>
      <c r="E3" s="131"/>
      <c r="F3" s="130"/>
      <c r="G3" s="131"/>
      <c r="H3" s="131"/>
      <c r="I3" s="131"/>
      <c r="J3" s="131"/>
      <c r="K3" s="131"/>
    </row>
    <row r="4" spans="1:11" ht="22.5">
      <c r="A4" s="19" t="s">
        <v>457</v>
      </c>
      <c r="B4" s="132"/>
      <c r="C4" s="132"/>
      <c r="D4" s="133"/>
      <c r="E4" s="134">
        <f>SUM(E5:E8)</f>
        <v>0</v>
      </c>
      <c r="F4" s="133"/>
      <c r="G4" s="134">
        <f>SUM(G5:G8)</f>
        <v>0</v>
      </c>
      <c r="H4" s="134">
        <f>SUM(H5:H8)</f>
        <v>0</v>
      </c>
      <c r="I4" s="134">
        <f>SUM(I5:I8)</f>
        <v>0</v>
      </c>
      <c r="J4" s="134">
        <f>SUM(J5:J8)</f>
        <v>0</v>
      </c>
      <c r="K4" s="134">
        <f>E4-J4</f>
        <v>0</v>
      </c>
    </row>
    <row r="5" spans="1:11">
      <c r="A5" s="29" t="s">
        <v>458</v>
      </c>
      <c r="B5" s="132"/>
      <c r="C5" s="132"/>
      <c r="D5" s="133"/>
      <c r="E5" s="135"/>
      <c r="F5" s="133"/>
      <c r="G5" s="135"/>
      <c r="H5" s="135"/>
      <c r="I5" s="135"/>
      <c r="J5" s="135"/>
      <c r="K5" s="135">
        <f t="shared" ref="K5:K16" si="0">E5-J5</f>
        <v>0</v>
      </c>
    </row>
    <row r="6" spans="1:11">
      <c r="A6" s="29" t="s">
        <v>459</v>
      </c>
      <c r="B6" s="132"/>
      <c r="C6" s="132"/>
      <c r="D6" s="133"/>
      <c r="E6" s="135"/>
      <c r="F6" s="133"/>
      <c r="G6" s="135"/>
      <c r="H6" s="135"/>
      <c r="I6" s="135"/>
      <c r="J6" s="135"/>
      <c r="K6" s="135">
        <f t="shared" si="0"/>
        <v>0</v>
      </c>
    </row>
    <row r="7" spans="1:11">
      <c r="A7" s="29" t="s">
        <v>460</v>
      </c>
      <c r="B7" s="132"/>
      <c r="C7" s="132"/>
      <c r="D7" s="133"/>
      <c r="E7" s="135"/>
      <c r="F7" s="133"/>
      <c r="G7" s="135"/>
      <c r="H7" s="135"/>
      <c r="I7" s="135"/>
      <c r="J7" s="135"/>
      <c r="K7" s="135">
        <f t="shared" si="0"/>
        <v>0</v>
      </c>
    </row>
    <row r="8" spans="1:11">
      <c r="A8" s="29" t="s">
        <v>461</v>
      </c>
      <c r="B8" s="132"/>
      <c r="C8" s="132"/>
      <c r="D8" s="133"/>
      <c r="E8" s="135"/>
      <c r="F8" s="133"/>
      <c r="G8" s="135"/>
      <c r="H8" s="135"/>
      <c r="I8" s="135"/>
      <c r="J8" s="135"/>
      <c r="K8" s="135">
        <f t="shared" si="0"/>
        <v>0</v>
      </c>
    </row>
    <row r="9" spans="1:11" ht="5.0999999999999996" customHeight="1">
      <c r="A9" s="29"/>
      <c r="B9" s="132"/>
      <c r="C9" s="132"/>
      <c r="D9" s="133"/>
      <c r="E9" s="135"/>
      <c r="F9" s="133"/>
      <c r="G9" s="135"/>
      <c r="H9" s="135"/>
      <c r="I9" s="135"/>
      <c r="J9" s="135"/>
      <c r="K9" s="135"/>
    </row>
    <row r="10" spans="1:11">
      <c r="A10" s="19" t="s">
        <v>462</v>
      </c>
      <c r="B10" s="132"/>
      <c r="C10" s="132"/>
      <c r="D10" s="133"/>
      <c r="E10" s="134">
        <f>SUM(E11:E14)</f>
        <v>0</v>
      </c>
      <c r="F10" s="133"/>
      <c r="G10" s="134">
        <f>SUM(G11:G14)</f>
        <v>0</v>
      </c>
      <c r="H10" s="134">
        <f>SUM(H11:H14)</f>
        <v>0</v>
      </c>
      <c r="I10" s="134">
        <f>SUM(I11:I14)</f>
        <v>0</v>
      </c>
      <c r="J10" s="134">
        <f>SUM(J11:J14)</f>
        <v>0</v>
      </c>
      <c r="K10" s="134">
        <f t="shared" si="0"/>
        <v>0</v>
      </c>
    </row>
    <row r="11" spans="1:11">
      <c r="A11" s="29" t="s">
        <v>463</v>
      </c>
      <c r="B11" s="132"/>
      <c r="C11" s="132"/>
      <c r="D11" s="133"/>
      <c r="E11" s="135"/>
      <c r="F11" s="133"/>
      <c r="G11" s="135"/>
      <c r="H11" s="135"/>
      <c r="I11" s="135"/>
      <c r="J11" s="135"/>
      <c r="K11" s="135">
        <f t="shared" si="0"/>
        <v>0</v>
      </c>
    </row>
    <row r="12" spans="1:11">
      <c r="A12" s="29" t="s">
        <v>464</v>
      </c>
      <c r="B12" s="132"/>
      <c r="C12" s="132"/>
      <c r="D12" s="133"/>
      <c r="E12" s="135"/>
      <c r="F12" s="133"/>
      <c r="G12" s="135"/>
      <c r="H12" s="135"/>
      <c r="I12" s="135"/>
      <c r="J12" s="135"/>
      <c r="K12" s="135">
        <f t="shared" si="0"/>
        <v>0</v>
      </c>
    </row>
    <row r="13" spans="1:11">
      <c r="A13" s="29" t="s">
        <v>465</v>
      </c>
      <c r="B13" s="132"/>
      <c r="C13" s="132"/>
      <c r="D13" s="133"/>
      <c r="E13" s="135"/>
      <c r="F13" s="133"/>
      <c r="G13" s="135"/>
      <c r="H13" s="135"/>
      <c r="I13" s="135"/>
      <c r="J13" s="135"/>
      <c r="K13" s="135">
        <f t="shared" si="0"/>
        <v>0</v>
      </c>
    </row>
    <row r="14" spans="1:11">
      <c r="A14" s="29" t="s">
        <v>466</v>
      </c>
      <c r="B14" s="132"/>
      <c r="C14" s="132"/>
      <c r="D14" s="133"/>
      <c r="E14" s="135"/>
      <c r="F14" s="133"/>
      <c r="G14" s="135"/>
      <c r="H14" s="135"/>
      <c r="I14" s="135"/>
      <c r="J14" s="135"/>
      <c r="K14" s="135">
        <f t="shared" si="0"/>
        <v>0</v>
      </c>
    </row>
    <row r="15" spans="1:11" ht="5.0999999999999996" customHeight="1">
      <c r="A15" s="29"/>
      <c r="B15" s="132"/>
      <c r="C15" s="132"/>
      <c r="D15" s="133"/>
      <c r="E15" s="135"/>
      <c r="F15" s="133"/>
      <c r="G15" s="135"/>
      <c r="H15" s="135"/>
      <c r="I15" s="135"/>
      <c r="J15" s="135"/>
      <c r="K15" s="135"/>
    </row>
    <row r="16" spans="1:11" ht="22.5">
      <c r="A16" s="19" t="s">
        <v>467</v>
      </c>
      <c r="B16" s="132"/>
      <c r="C16" s="132"/>
      <c r="D16" s="133"/>
      <c r="E16" s="134">
        <f>E4+E10</f>
        <v>0</v>
      </c>
      <c r="F16" s="133"/>
      <c r="G16" s="134">
        <f>G4+G10</f>
        <v>0</v>
      </c>
      <c r="H16" s="134">
        <f>H4+H10</f>
        <v>0</v>
      </c>
      <c r="I16" s="134">
        <f>I4+I10</f>
        <v>0</v>
      </c>
      <c r="J16" s="134">
        <f>J4+J10</f>
        <v>0</v>
      </c>
      <c r="K16" s="134">
        <f t="shared" si="0"/>
        <v>0</v>
      </c>
    </row>
    <row r="17" spans="1:11" ht="5.0999999999999996" customHeight="1">
      <c r="A17" s="21"/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21" spans="1:11">
      <c r="A21" s="56" t="s">
        <v>330</v>
      </c>
      <c r="E21" s="56" t="s">
        <v>331</v>
      </c>
    </row>
    <row r="22" spans="1:11">
      <c r="A22" s="56" t="s">
        <v>332</v>
      </c>
      <c r="E22" s="56" t="s">
        <v>333</v>
      </c>
    </row>
    <row r="23" spans="1:11">
      <c r="A23" s="56" t="s">
        <v>334</v>
      </c>
      <c r="E23" s="56" t="s">
        <v>335</v>
      </c>
    </row>
    <row r="24" spans="1:11">
      <c r="A24" s="56" t="s">
        <v>336</v>
      </c>
      <c r="E24" s="56" t="s">
        <v>337</v>
      </c>
    </row>
    <row r="25" spans="1:11" ht="12.75">
      <c r="A25" s="104"/>
      <c r="E25" s="105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34" workbookViewId="0">
      <selection activeCell="H21" sqref="H21"/>
    </sheetView>
  </sheetViews>
  <sheetFormatPr baseColWidth="10" defaultRowHeight="11.25"/>
  <cols>
    <col min="1" max="1" width="1" style="11" customWidth="1"/>
    <col min="2" max="2" width="90.83203125" style="11" customWidth="1"/>
    <col min="3" max="5" width="16.83203125" style="11" customWidth="1"/>
    <col min="6" max="6" width="12" style="162"/>
    <col min="7" max="16384" width="12" style="11"/>
  </cols>
  <sheetData>
    <row r="1" spans="1:6" ht="12.75" customHeight="1">
      <c r="A1" s="106" t="s">
        <v>405</v>
      </c>
      <c r="B1" s="107"/>
      <c r="C1" s="107"/>
      <c r="D1" s="107"/>
      <c r="E1" s="80"/>
    </row>
    <row r="2" spans="1:6" ht="12.75" customHeight="1">
      <c r="A2" s="108"/>
      <c r="B2" s="109"/>
      <c r="C2" s="109"/>
      <c r="D2" s="109"/>
      <c r="E2" s="110"/>
    </row>
    <row r="3" spans="1:6" ht="12.75" customHeight="1">
      <c r="A3" s="108"/>
      <c r="B3" s="109"/>
      <c r="C3" s="109"/>
      <c r="D3" s="109"/>
      <c r="E3" s="110"/>
    </row>
    <row r="4" spans="1:6" ht="12.75" customHeight="1">
      <c r="A4" s="81"/>
      <c r="B4" s="111"/>
      <c r="C4" s="111"/>
      <c r="D4" s="111"/>
      <c r="E4" s="82"/>
    </row>
    <row r="5" spans="1:6" ht="22.5">
      <c r="A5" s="112" t="s">
        <v>1</v>
      </c>
      <c r="B5" s="113"/>
      <c r="C5" s="52" t="s">
        <v>406</v>
      </c>
      <c r="D5" s="52" t="s">
        <v>5</v>
      </c>
      <c r="E5" s="52" t="s">
        <v>407</v>
      </c>
    </row>
    <row r="6" spans="1:6" ht="5.0999999999999996" customHeight="1">
      <c r="A6" s="44"/>
      <c r="B6" s="114"/>
      <c r="C6" s="16"/>
      <c r="D6" s="16"/>
      <c r="E6" s="16"/>
    </row>
    <row r="7" spans="1:6">
      <c r="A7" s="47"/>
      <c r="B7" s="115" t="s">
        <v>408</v>
      </c>
      <c r="C7" s="8">
        <f>SUM(C8:C10)</f>
        <v>21956642</v>
      </c>
      <c r="D7" s="8">
        <f t="shared" ref="D7:E7" si="0">SUM(D8:D10)</f>
        <v>2476904.9700000002</v>
      </c>
      <c r="E7" s="8">
        <f t="shared" si="0"/>
        <v>254096.73</v>
      </c>
    </row>
    <row r="8" spans="1:6">
      <c r="A8" s="47"/>
      <c r="B8" s="116" t="s">
        <v>409</v>
      </c>
      <c r="C8" s="9">
        <v>15285006</v>
      </c>
      <c r="D8" s="9">
        <v>2476904.9700000002</v>
      </c>
      <c r="E8" s="9">
        <v>254096.73</v>
      </c>
    </row>
    <row r="9" spans="1:6">
      <c r="A9" s="47"/>
      <c r="B9" s="116" t="s">
        <v>410</v>
      </c>
      <c r="C9" s="9">
        <v>6671636</v>
      </c>
      <c r="D9" s="9">
        <v>0</v>
      </c>
      <c r="E9" s="9">
        <v>0</v>
      </c>
    </row>
    <row r="10" spans="1:6">
      <c r="A10" s="47"/>
      <c r="B10" s="116" t="s">
        <v>411</v>
      </c>
      <c r="C10" s="9"/>
      <c r="D10" s="9"/>
      <c r="E10" s="9"/>
    </row>
    <row r="11" spans="1:6" ht="5.0999999999999996" customHeight="1">
      <c r="A11" s="47"/>
      <c r="B11" s="117"/>
      <c r="C11" s="9"/>
      <c r="D11" s="9"/>
      <c r="E11" s="9"/>
    </row>
    <row r="12" spans="1:6" ht="12.75">
      <c r="A12" s="47"/>
      <c r="B12" s="115" t="s">
        <v>412</v>
      </c>
      <c r="C12" s="8">
        <f>SUM(C13:C14)</f>
        <v>21956642</v>
      </c>
      <c r="D12" s="8">
        <f t="shared" ref="D12:E12" si="1">SUM(D13:D14)</f>
        <v>3331922.63</v>
      </c>
      <c r="E12" s="8">
        <f t="shared" si="1"/>
        <v>3186071</v>
      </c>
      <c r="F12" s="163" t="s">
        <v>413</v>
      </c>
    </row>
    <row r="13" spans="1:6">
      <c r="A13" s="47"/>
      <c r="B13" s="116" t="s">
        <v>414</v>
      </c>
      <c r="C13" s="9">
        <v>15285006</v>
      </c>
      <c r="D13" s="9">
        <v>2690679.02</v>
      </c>
      <c r="E13" s="9">
        <v>2544827.39</v>
      </c>
    </row>
    <row r="14" spans="1:6">
      <c r="A14" s="47"/>
      <c r="B14" s="116" t="s">
        <v>415</v>
      </c>
      <c r="C14" s="9">
        <v>6671636</v>
      </c>
      <c r="D14" s="9">
        <v>641243.61</v>
      </c>
      <c r="E14" s="9">
        <v>641243.61</v>
      </c>
    </row>
    <row r="15" spans="1:6" ht="5.0999999999999996" customHeight="1">
      <c r="A15" s="47"/>
      <c r="B15" s="117"/>
      <c r="C15" s="9"/>
      <c r="D15" s="9"/>
      <c r="E15" s="9"/>
    </row>
    <row r="16" spans="1:6" ht="12.75">
      <c r="A16" s="47"/>
      <c r="B16" s="115" t="s">
        <v>416</v>
      </c>
      <c r="C16" s="118"/>
      <c r="D16" s="8">
        <f>SUM(D17:D18)</f>
        <v>0</v>
      </c>
      <c r="E16" s="8">
        <f>SUM(E17:E18)</f>
        <v>0</v>
      </c>
      <c r="F16" s="163" t="s">
        <v>413</v>
      </c>
    </row>
    <row r="17" spans="1:5">
      <c r="A17" s="47"/>
      <c r="B17" s="116" t="s">
        <v>417</v>
      </c>
      <c r="C17" s="118"/>
      <c r="D17" s="9">
        <v>0</v>
      </c>
      <c r="E17" s="9">
        <v>0</v>
      </c>
    </row>
    <row r="18" spans="1:5">
      <c r="A18" s="47"/>
      <c r="B18" s="116" t="s">
        <v>418</v>
      </c>
      <c r="C18" s="118"/>
      <c r="D18" s="9">
        <v>0</v>
      </c>
      <c r="E18" s="9">
        <v>0</v>
      </c>
    </row>
    <row r="19" spans="1:5" ht="5.0999999999999996" customHeight="1">
      <c r="A19" s="47"/>
      <c r="B19" s="117"/>
      <c r="C19" s="9"/>
      <c r="D19" s="9"/>
      <c r="E19" s="9"/>
    </row>
    <row r="20" spans="1:5">
      <c r="A20" s="47"/>
      <c r="B20" s="115" t="s">
        <v>419</v>
      </c>
      <c r="C20" s="8">
        <f>C7-C12</f>
        <v>0</v>
      </c>
      <c r="D20" s="8">
        <f>D7-D12+D16</f>
        <v>-855017.65999999968</v>
      </c>
      <c r="E20" s="8">
        <f>E7-E12+E16</f>
        <v>-2931974.27</v>
      </c>
    </row>
    <row r="21" spans="1:5">
      <c r="A21" s="47"/>
      <c r="B21" s="115" t="s">
        <v>420</v>
      </c>
      <c r="C21" s="8">
        <f>C20-C41</f>
        <v>0</v>
      </c>
      <c r="D21" s="8">
        <f t="shared" ref="D21:E21" si="2">D20-D41</f>
        <v>-855017.65999999968</v>
      </c>
      <c r="E21" s="8">
        <f t="shared" si="2"/>
        <v>-2931974.27</v>
      </c>
    </row>
    <row r="22" spans="1:5" ht="22.5">
      <c r="A22" s="47"/>
      <c r="B22" s="115" t="s">
        <v>421</v>
      </c>
      <c r="C22" s="8">
        <f>C21</f>
        <v>0</v>
      </c>
      <c r="D22" s="8">
        <f>D21-D16</f>
        <v>-855017.65999999968</v>
      </c>
      <c r="E22" s="8">
        <f>E21-E16</f>
        <v>-2931974.27</v>
      </c>
    </row>
    <row r="23" spans="1:5" ht="5.0999999999999996" customHeight="1">
      <c r="A23" s="47"/>
      <c r="B23" s="117"/>
      <c r="C23" s="9"/>
      <c r="D23" s="9"/>
      <c r="E23" s="9"/>
    </row>
    <row r="24" spans="1:5">
      <c r="A24" s="112" t="s">
        <v>422</v>
      </c>
      <c r="B24" s="113"/>
      <c r="C24" s="119" t="s">
        <v>423</v>
      </c>
      <c r="D24" s="119" t="s">
        <v>5</v>
      </c>
      <c r="E24" s="119" t="s">
        <v>86</v>
      </c>
    </row>
    <row r="25" spans="1:5" ht="5.0999999999999996" customHeight="1">
      <c r="A25" s="47"/>
      <c r="B25" s="117"/>
      <c r="C25" s="9"/>
      <c r="D25" s="9"/>
      <c r="E25" s="9"/>
    </row>
    <row r="26" spans="1:5">
      <c r="A26" s="47"/>
      <c r="B26" s="115" t="s">
        <v>424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>
      <c r="A27" s="47"/>
      <c r="B27" s="116" t="s">
        <v>425</v>
      </c>
      <c r="C27" s="9"/>
      <c r="D27" s="9"/>
      <c r="E27" s="9"/>
    </row>
    <row r="28" spans="1:5">
      <c r="A28" s="47"/>
      <c r="B28" s="116" t="s">
        <v>426</v>
      </c>
      <c r="C28" s="9"/>
      <c r="D28" s="9"/>
      <c r="E28" s="9"/>
    </row>
    <row r="29" spans="1:5" ht="5.0999999999999996" customHeight="1">
      <c r="A29" s="47"/>
      <c r="B29" s="117"/>
      <c r="C29" s="9"/>
      <c r="D29" s="9"/>
      <c r="E29" s="9"/>
    </row>
    <row r="30" spans="1:5">
      <c r="A30" s="47"/>
      <c r="B30" s="115" t="s">
        <v>427</v>
      </c>
      <c r="C30" s="8">
        <f>C22+C26</f>
        <v>0</v>
      </c>
      <c r="D30" s="8">
        <f t="shared" ref="D30:E30" si="4">D22+D26</f>
        <v>-855017.65999999968</v>
      </c>
      <c r="E30" s="8">
        <f t="shared" si="4"/>
        <v>-2931974.27</v>
      </c>
    </row>
    <row r="31" spans="1:5" ht="5.0999999999999996" customHeight="1">
      <c r="A31" s="47"/>
      <c r="B31" s="117"/>
      <c r="C31" s="9"/>
      <c r="D31" s="9"/>
      <c r="E31" s="9"/>
    </row>
    <row r="32" spans="1:5" ht="22.5">
      <c r="A32" s="120" t="s">
        <v>422</v>
      </c>
      <c r="B32" s="120"/>
      <c r="C32" s="121" t="s">
        <v>428</v>
      </c>
      <c r="D32" s="119" t="s">
        <v>5</v>
      </c>
      <c r="E32" s="121" t="s">
        <v>429</v>
      </c>
    </row>
    <row r="33" spans="1:5" ht="5.0999999999999996" customHeight="1">
      <c r="A33" s="47"/>
      <c r="B33" s="122"/>
      <c r="C33" s="9"/>
      <c r="D33" s="9"/>
      <c r="E33" s="9"/>
    </row>
    <row r="34" spans="1:5">
      <c r="A34" s="47"/>
      <c r="B34" s="123" t="s">
        <v>430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>
      <c r="A35" s="47"/>
      <c r="B35" s="116" t="s">
        <v>431</v>
      </c>
      <c r="C35" s="9"/>
      <c r="D35" s="9"/>
      <c r="E35" s="9"/>
    </row>
    <row r="36" spans="1:5">
      <c r="A36" s="47"/>
      <c r="B36" s="116" t="s">
        <v>432</v>
      </c>
      <c r="C36" s="9"/>
      <c r="D36" s="9"/>
      <c r="E36" s="9"/>
    </row>
    <row r="37" spans="1:5">
      <c r="A37" s="47"/>
      <c r="B37" s="123" t="s">
        <v>433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>
      <c r="A38" s="47"/>
      <c r="B38" s="116" t="s">
        <v>434</v>
      </c>
      <c r="C38" s="9"/>
      <c r="D38" s="9"/>
      <c r="E38" s="9"/>
    </row>
    <row r="39" spans="1:5">
      <c r="A39" s="47"/>
      <c r="B39" s="116" t="s">
        <v>435</v>
      </c>
      <c r="C39" s="9"/>
      <c r="D39" s="9"/>
      <c r="E39" s="9"/>
    </row>
    <row r="40" spans="1:5" ht="5.0999999999999996" customHeight="1">
      <c r="A40" s="47"/>
      <c r="B40" s="122"/>
      <c r="C40" s="9"/>
      <c r="D40" s="9"/>
      <c r="E40" s="9"/>
    </row>
    <row r="41" spans="1:5">
      <c r="A41" s="47"/>
      <c r="B41" s="123" t="s">
        <v>436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>
      <c r="A42" s="47"/>
      <c r="B42" s="123"/>
      <c r="C42" s="8"/>
      <c r="D42" s="8"/>
      <c r="E42" s="8"/>
    </row>
    <row r="43" spans="1:5" ht="22.5">
      <c r="A43" s="120" t="s">
        <v>422</v>
      </c>
      <c r="B43" s="120"/>
      <c r="C43" s="121" t="s">
        <v>428</v>
      </c>
      <c r="D43" s="119" t="s">
        <v>5</v>
      </c>
      <c r="E43" s="121" t="s">
        <v>429</v>
      </c>
    </row>
    <row r="44" spans="1:5" ht="5.0999999999999996" customHeight="1">
      <c r="A44" s="47"/>
      <c r="B44" s="122"/>
      <c r="C44" s="9"/>
      <c r="D44" s="9"/>
      <c r="E44" s="9"/>
    </row>
    <row r="45" spans="1:5">
      <c r="A45" s="47"/>
      <c r="B45" s="122" t="s">
        <v>437</v>
      </c>
      <c r="C45" s="9">
        <v>15285006</v>
      </c>
      <c r="D45" s="9">
        <v>2476904.9700000002</v>
      </c>
      <c r="E45" s="9">
        <v>254096.73</v>
      </c>
    </row>
    <row r="46" spans="1:5">
      <c r="A46" s="47"/>
      <c r="B46" s="122" t="s">
        <v>438</v>
      </c>
      <c r="C46" s="9">
        <f>C47-C48</f>
        <v>0</v>
      </c>
      <c r="D46" s="9">
        <f t="shared" ref="D46:E46" si="8">D47-D48</f>
        <v>0</v>
      </c>
      <c r="E46" s="9">
        <f t="shared" si="8"/>
        <v>0</v>
      </c>
    </row>
    <row r="47" spans="1:5">
      <c r="A47" s="47"/>
      <c r="B47" s="102" t="s">
        <v>431</v>
      </c>
      <c r="C47" s="9"/>
      <c r="D47" s="9"/>
      <c r="E47" s="9"/>
    </row>
    <row r="48" spans="1:5">
      <c r="A48" s="47"/>
      <c r="B48" s="102" t="s">
        <v>434</v>
      </c>
      <c r="C48" s="9"/>
      <c r="D48" s="9"/>
      <c r="E48" s="9"/>
    </row>
    <row r="49" spans="1:5" ht="5.0999999999999996" customHeight="1">
      <c r="A49" s="47"/>
      <c r="B49" s="122"/>
      <c r="C49" s="9"/>
      <c r="D49" s="9"/>
      <c r="E49" s="9"/>
    </row>
    <row r="50" spans="1:5">
      <c r="A50" s="47"/>
      <c r="B50" s="122" t="s">
        <v>414</v>
      </c>
      <c r="C50" s="9">
        <v>15285006</v>
      </c>
      <c r="D50" s="9">
        <v>2690679.02</v>
      </c>
      <c r="E50" s="9">
        <v>2544827.39</v>
      </c>
    </row>
    <row r="51" spans="1:5" ht="5.0999999999999996" customHeight="1">
      <c r="A51" s="47"/>
      <c r="B51" s="122"/>
      <c r="C51" s="9"/>
      <c r="D51" s="9"/>
      <c r="E51" s="9"/>
    </row>
    <row r="52" spans="1:5">
      <c r="A52" s="47"/>
      <c r="B52" s="122" t="s">
        <v>417</v>
      </c>
      <c r="C52" s="118"/>
      <c r="D52" s="9">
        <v>0</v>
      </c>
      <c r="E52" s="9">
        <v>0</v>
      </c>
    </row>
    <row r="53" spans="1:5" ht="5.0999999999999996" customHeight="1">
      <c r="A53" s="47"/>
      <c r="B53" s="122"/>
      <c r="C53" s="9"/>
      <c r="D53" s="9"/>
      <c r="E53" s="9"/>
    </row>
    <row r="54" spans="1:5">
      <c r="A54" s="47"/>
      <c r="B54" s="123" t="s">
        <v>439</v>
      </c>
      <c r="C54" s="8">
        <f>C45+C46-C50</f>
        <v>0</v>
      </c>
      <c r="D54" s="8">
        <f t="shared" ref="D54:E54" si="9">D45+D46-D50+D52</f>
        <v>-213774.04999999981</v>
      </c>
      <c r="E54" s="8">
        <f t="shared" si="9"/>
        <v>-2290730.66</v>
      </c>
    </row>
    <row r="55" spans="1:5">
      <c r="A55" s="47"/>
      <c r="B55" s="115" t="s">
        <v>440</v>
      </c>
      <c r="C55" s="8">
        <f>C54-C46</f>
        <v>0</v>
      </c>
      <c r="D55" s="8">
        <f t="shared" ref="D55:E55" si="10">D54-D46</f>
        <v>-213774.04999999981</v>
      </c>
      <c r="E55" s="8">
        <f t="shared" si="10"/>
        <v>-2290730.66</v>
      </c>
    </row>
    <row r="56" spans="1:5" ht="5.0999999999999996" customHeight="1">
      <c r="A56" s="47"/>
      <c r="B56" s="122"/>
      <c r="C56" s="9"/>
      <c r="D56" s="9"/>
      <c r="E56" s="9"/>
    </row>
    <row r="57" spans="1:5" ht="22.5">
      <c r="A57" s="120" t="s">
        <v>422</v>
      </c>
      <c r="B57" s="120"/>
      <c r="C57" s="121" t="s">
        <v>428</v>
      </c>
      <c r="D57" s="119" t="s">
        <v>5</v>
      </c>
      <c r="E57" s="121" t="s">
        <v>429</v>
      </c>
    </row>
    <row r="58" spans="1:5" ht="5.0999999999999996" customHeight="1">
      <c r="A58" s="47"/>
      <c r="B58" s="122"/>
      <c r="C58" s="9"/>
      <c r="D58" s="9"/>
      <c r="E58" s="9"/>
    </row>
    <row r="59" spans="1:5">
      <c r="A59" s="47"/>
      <c r="B59" s="122" t="s">
        <v>410</v>
      </c>
      <c r="C59" s="9">
        <v>6671636</v>
      </c>
      <c r="D59" s="9">
        <v>0</v>
      </c>
      <c r="E59" s="9">
        <v>0</v>
      </c>
    </row>
    <row r="60" spans="1:5">
      <c r="A60" s="47"/>
      <c r="B60" s="122" t="s">
        <v>441</v>
      </c>
      <c r="C60" s="9">
        <f>C61-C62</f>
        <v>0</v>
      </c>
      <c r="D60" s="9">
        <f t="shared" ref="D60:E60" si="11">D61-D62</f>
        <v>0</v>
      </c>
      <c r="E60" s="9">
        <f t="shared" si="11"/>
        <v>0</v>
      </c>
    </row>
    <row r="61" spans="1:5">
      <c r="A61" s="47"/>
      <c r="B61" s="102" t="s">
        <v>432</v>
      </c>
      <c r="C61" s="9"/>
      <c r="D61" s="9"/>
      <c r="E61" s="9"/>
    </row>
    <row r="62" spans="1:5">
      <c r="A62" s="47"/>
      <c r="B62" s="102" t="s">
        <v>435</v>
      </c>
      <c r="C62" s="9"/>
      <c r="D62" s="9"/>
      <c r="E62" s="9"/>
    </row>
    <row r="63" spans="1:5" ht="5.0999999999999996" customHeight="1">
      <c r="A63" s="47"/>
      <c r="B63" s="122"/>
      <c r="C63" s="9"/>
      <c r="D63" s="9"/>
      <c r="E63" s="9"/>
    </row>
    <row r="64" spans="1:5">
      <c r="A64" s="47"/>
      <c r="B64" s="122" t="s">
        <v>442</v>
      </c>
      <c r="C64" s="9">
        <v>6671636</v>
      </c>
      <c r="D64" s="9">
        <v>641243.61</v>
      </c>
      <c r="E64" s="9">
        <v>641243.61</v>
      </c>
    </row>
    <row r="65" spans="1:5" ht="5.0999999999999996" customHeight="1">
      <c r="A65" s="47"/>
      <c r="B65" s="122"/>
      <c r="C65" s="9"/>
      <c r="D65" s="9"/>
      <c r="E65" s="9"/>
    </row>
    <row r="66" spans="1:5">
      <c r="A66" s="47"/>
      <c r="B66" s="122" t="s">
        <v>418</v>
      </c>
      <c r="C66" s="118"/>
      <c r="D66" s="9">
        <v>0</v>
      </c>
      <c r="E66" s="9">
        <v>0</v>
      </c>
    </row>
    <row r="67" spans="1:5" ht="5.0999999999999996" customHeight="1">
      <c r="A67" s="47"/>
      <c r="B67" s="122"/>
      <c r="C67" s="9"/>
      <c r="D67" s="9"/>
      <c r="E67" s="9"/>
    </row>
    <row r="68" spans="1:5">
      <c r="A68" s="47"/>
      <c r="B68" s="123" t="s">
        <v>443</v>
      </c>
      <c r="C68" s="8">
        <f>C59+C60-C64</f>
        <v>0</v>
      </c>
      <c r="D68" s="8">
        <f>D59+D60-D64-D66</f>
        <v>-641243.61</v>
      </c>
      <c r="E68" s="8">
        <f>E59+E60-E64-E66</f>
        <v>-641243.61</v>
      </c>
    </row>
    <row r="69" spans="1:5">
      <c r="A69" s="47"/>
      <c r="B69" s="123" t="s">
        <v>444</v>
      </c>
      <c r="C69" s="8">
        <f>C68-C60</f>
        <v>0</v>
      </c>
      <c r="D69" s="8">
        <f t="shared" ref="D69:E69" si="12">D68-D60</f>
        <v>-641243.61</v>
      </c>
      <c r="E69" s="8">
        <f t="shared" si="12"/>
        <v>-641243.61</v>
      </c>
    </row>
    <row r="70" spans="1:5" ht="5.0999999999999996" customHeight="1">
      <c r="A70" s="50"/>
      <c r="B70" s="124"/>
      <c r="C70" s="24"/>
      <c r="D70" s="24"/>
      <c r="E70" s="24"/>
    </row>
    <row r="74" spans="1:5">
      <c r="B74" s="56" t="s">
        <v>330</v>
      </c>
      <c r="D74" s="56" t="s">
        <v>331</v>
      </c>
    </row>
    <row r="75" spans="1:5">
      <c r="B75" s="56" t="s">
        <v>332</v>
      </c>
      <c r="D75" s="56" t="s">
        <v>333</v>
      </c>
    </row>
    <row r="76" spans="1:5">
      <c r="B76" s="56" t="s">
        <v>334</v>
      </c>
      <c r="D76" s="56" t="s">
        <v>335</v>
      </c>
    </row>
    <row r="77" spans="1:5">
      <c r="B77" s="56" t="s">
        <v>336</v>
      </c>
      <c r="D77" s="56" t="s">
        <v>337</v>
      </c>
    </row>
    <row r="78" spans="1:5" ht="12.75">
      <c r="B78" s="104"/>
      <c r="D78" s="105"/>
    </row>
  </sheetData>
  <mergeCells count="6">
    <mergeCell ref="A1:E4"/>
    <mergeCell ref="A5:B5"/>
    <mergeCell ref="A24:B24"/>
    <mergeCell ref="A32:B32"/>
    <mergeCell ref="A43:B43"/>
    <mergeCell ref="A57:B5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="85" zoomScaleNormal="85" workbookViewId="0">
      <selection activeCell="C83" sqref="C83"/>
    </sheetView>
  </sheetViews>
  <sheetFormatPr baseColWidth="10" defaultRowHeight="11.25"/>
  <cols>
    <col min="1" max="1" width="90.83203125" style="11" customWidth="1"/>
    <col min="2" max="7" width="16.83203125" style="11" customWidth="1"/>
    <col min="8" max="16384" width="12" style="11"/>
  </cols>
  <sheetData>
    <row r="1" spans="1:7" ht="45.95" customHeight="1">
      <c r="A1" s="75" t="s">
        <v>338</v>
      </c>
      <c r="B1" s="86"/>
      <c r="C1" s="86"/>
      <c r="D1" s="86"/>
      <c r="E1" s="86"/>
      <c r="F1" s="86"/>
      <c r="G1" s="87"/>
    </row>
    <row r="2" spans="1:7">
      <c r="A2" s="88"/>
      <c r="B2" s="89" t="s">
        <v>339</v>
      </c>
      <c r="C2" s="89"/>
      <c r="D2" s="89"/>
      <c r="E2" s="89"/>
      <c r="F2" s="89"/>
      <c r="G2" s="90"/>
    </row>
    <row r="3" spans="1:7" ht="22.5">
      <c r="A3" s="91" t="s">
        <v>1</v>
      </c>
      <c r="B3" s="25" t="s">
        <v>340</v>
      </c>
      <c r="C3" s="53" t="s">
        <v>84</v>
      </c>
      <c r="D3" s="25" t="s">
        <v>85</v>
      </c>
      <c r="E3" s="25" t="s">
        <v>5</v>
      </c>
      <c r="F3" s="25" t="s">
        <v>341</v>
      </c>
      <c r="G3" s="91" t="s">
        <v>342</v>
      </c>
    </row>
    <row r="4" spans="1:7" ht="5.0999999999999996" customHeight="1">
      <c r="A4" s="92"/>
      <c r="B4" s="16"/>
      <c r="C4" s="16"/>
      <c r="D4" s="16"/>
      <c r="E4" s="16"/>
      <c r="F4" s="16"/>
      <c r="G4" s="16"/>
    </row>
    <row r="5" spans="1:7">
      <c r="A5" s="93" t="s">
        <v>343</v>
      </c>
      <c r="B5" s="9"/>
      <c r="C5" s="9"/>
      <c r="D5" s="9"/>
      <c r="E5" s="9"/>
      <c r="F5" s="9"/>
      <c r="G5" s="9"/>
    </row>
    <row r="6" spans="1:7">
      <c r="A6" s="94" t="s">
        <v>344</v>
      </c>
      <c r="B6" s="9"/>
      <c r="C6" s="9"/>
      <c r="D6" s="9">
        <f>B6+C6</f>
        <v>0</v>
      </c>
      <c r="E6" s="9"/>
      <c r="F6" s="9"/>
      <c r="G6" s="9">
        <f>F6-B6</f>
        <v>0</v>
      </c>
    </row>
    <row r="7" spans="1:7">
      <c r="A7" s="94" t="s">
        <v>345</v>
      </c>
      <c r="B7" s="9">
        <v>0</v>
      </c>
      <c r="C7" s="9">
        <v>0</v>
      </c>
      <c r="D7" s="9">
        <f t="shared" ref="D7:D36" si="0">B7+C7</f>
        <v>0</v>
      </c>
      <c r="E7" s="9">
        <v>0</v>
      </c>
      <c r="F7" s="9">
        <v>0</v>
      </c>
      <c r="G7" s="9">
        <f t="shared" ref="G7:G12" si="1">F7-B7</f>
        <v>0</v>
      </c>
    </row>
    <row r="8" spans="1:7">
      <c r="A8" s="94" t="s">
        <v>346</v>
      </c>
      <c r="B8" s="9"/>
      <c r="C8" s="9"/>
      <c r="D8" s="9">
        <f t="shared" si="0"/>
        <v>0</v>
      </c>
      <c r="E8" s="9"/>
      <c r="F8" s="9"/>
      <c r="G8" s="9">
        <f t="shared" si="1"/>
        <v>0</v>
      </c>
    </row>
    <row r="9" spans="1:7">
      <c r="A9" s="94" t="s">
        <v>347</v>
      </c>
      <c r="B9" s="9">
        <v>0</v>
      </c>
      <c r="C9" s="9">
        <v>0</v>
      </c>
      <c r="D9" s="9">
        <f t="shared" si="0"/>
        <v>0</v>
      </c>
      <c r="E9" s="9">
        <v>0</v>
      </c>
      <c r="F9" s="9">
        <v>0</v>
      </c>
      <c r="G9" s="9">
        <f t="shared" si="1"/>
        <v>0</v>
      </c>
    </row>
    <row r="10" spans="1:7">
      <c r="A10" s="94" t="s">
        <v>348</v>
      </c>
      <c r="B10" s="9">
        <v>0</v>
      </c>
      <c r="C10" s="9">
        <v>0</v>
      </c>
      <c r="D10" s="9">
        <f t="shared" si="0"/>
        <v>0</v>
      </c>
      <c r="E10" s="9">
        <v>0</v>
      </c>
      <c r="F10" s="9">
        <v>0</v>
      </c>
      <c r="G10" s="9">
        <f t="shared" si="1"/>
        <v>0</v>
      </c>
    </row>
    <row r="11" spans="1:7">
      <c r="A11" s="94" t="s">
        <v>349</v>
      </c>
      <c r="B11" s="9">
        <v>0</v>
      </c>
      <c r="C11" s="9">
        <v>0</v>
      </c>
      <c r="D11" s="9">
        <f t="shared" si="0"/>
        <v>0</v>
      </c>
      <c r="E11" s="9">
        <v>0</v>
      </c>
      <c r="F11" s="9">
        <v>0</v>
      </c>
      <c r="G11" s="9">
        <f t="shared" si="1"/>
        <v>0</v>
      </c>
    </row>
    <row r="12" spans="1:7">
      <c r="A12" s="94" t="s">
        <v>350</v>
      </c>
      <c r="B12" s="9">
        <v>1764128</v>
      </c>
      <c r="C12" s="9">
        <v>73000</v>
      </c>
      <c r="D12" s="9">
        <f t="shared" si="0"/>
        <v>1837128</v>
      </c>
      <c r="E12" s="9">
        <v>254096.73</v>
      </c>
      <c r="F12" s="9">
        <v>254096.73</v>
      </c>
      <c r="G12" s="9">
        <f t="shared" si="1"/>
        <v>-1510031.27</v>
      </c>
    </row>
    <row r="13" spans="1:7">
      <c r="A13" s="94" t="s">
        <v>351</v>
      </c>
      <c r="B13" s="9">
        <f>SUM(B14:B24)</f>
        <v>0</v>
      </c>
      <c r="C13" s="9">
        <f t="shared" ref="C13:G13" si="2">SUM(C14:C24)</f>
        <v>0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</row>
    <row r="14" spans="1:7">
      <c r="A14" s="95" t="s">
        <v>352</v>
      </c>
      <c r="B14" s="9"/>
      <c r="C14" s="9"/>
      <c r="D14" s="9">
        <f t="shared" si="0"/>
        <v>0</v>
      </c>
      <c r="E14" s="9"/>
      <c r="F14" s="9"/>
      <c r="G14" s="9">
        <f t="shared" ref="G14:G24" si="3">F14-B14</f>
        <v>0</v>
      </c>
    </row>
    <row r="15" spans="1:7">
      <c r="A15" s="95" t="s">
        <v>353</v>
      </c>
      <c r="B15" s="9"/>
      <c r="C15" s="9"/>
      <c r="D15" s="9">
        <f t="shared" si="0"/>
        <v>0</v>
      </c>
      <c r="E15" s="9"/>
      <c r="F15" s="9"/>
      <c r="G15" s="9">
        <f t="shared" si="3"/>
        <v>0</v>
      </c>
    </row>
    <row r="16" spans="1:7">
      <c r="A16" s="95" t="s">
        <v>354</v>
      </c>
      <c r="B16" s="9"/>
      <c r="C16" s="9"/>
      <c r="D16" s="9">
        <f t="shared" si="0"/>
        <v>0</v>
      </c>
      <c r="E16" s="9"/>
      <c r="F16" s="9"/>
      <c r="G16" s="9">
        <f t="shared" si="3"/>
        <v>0</v>
      </c>
    </row>
    <row r="17" spans="1:7">
      <c r="A17" s="95" t="s">
        <v>355</v>
      </c>
      <c r="B17" s="9"/>
      <c r="C17" s="9"/>
      <c r="D17" s="9">
        <f t="shared" si="0"/>
        <v>0</v>
      </c>
      <c r="E17" s="9"/>
      <c r="F17" s="9"/>
      <c r="G17" s="9">
        <f t="shared" si="3"/>
        <v>0</v>
      </c>
    </row>
    <row r="18" spans="1:7">
      <c r="A18" s="95" t="s">
        <v>356</v>
      </c>
      <c r="B18" s="9"/>
      <c r="C18" s="9"/>
      <c r="D18" s="9">
        <f t="shared" si="0"/>
        <v>0</v>
      </c>
      <c r="E18" s="9"/>
      <c r="F18" s="9"/>
      <c r="G18" s="9">
        <f t="shared" si="3"/>
        <v>0</v>
      </c>
    </row>
    <row r="19" spans="1:7">
      <c r="A19" s="95" t="s">
        <v>357</v>
      </c>
      <c r="B19" s="9"/>
      <c r="C19" s="9"/>
      <c r="D19" s="9">
        <f t="shared" si="0"/>
        <v>0</v>
      </c>
      <c r="E19" s="9"/>
      <c r="F19" s="9"/>
      <c r="G19" s="9">
        <f t="shared" si="3"/>
        <v>0</v>
      </c>
    </row>
    <row r="20" spans="1:7">
      <c r="A20" s="95" t="s">
        <v>358</v>
      </c>
      <c r="B20" s="9"/>
      <c r="C20" s="9"/>
      <c r="D20" s="9">
        <f t="shared" si="0"/>
        <v>0</v>
      </c>
      <c r="E20" s="9"/>
      <c r="F20" s="9"/>
      <c r="G20" s="9">
        <f t="shared" si="3"/>
        <v>0</v>
      </c>
    </row>
    <row r="21" spans="1:7">
      <c r="A21" s="95" t="s">
        <v>359</v>
      </c>
      <c r="B21" s="9"/>
      <c r="C21" s="9"/>
      <c r="D21" s="9">
        <f t="shared" si="0"/>
        <v>0</v>
      </c>
      <c r="E21" s="9"/>
      <c r="F21" s="9"/>
      <c r="G21" s="9">
        <f t="shared" si="3"/>
        <v>0</v>
      </c>
    </row>
    <row r="22" spans="1:7">
      <c r="A22" s="95" t="s">
        <v>360</v>
      </c>
      <c r="B22" s="9"/>
      <c r="C22" s="9"/>
      <c r="D22" s="9">
        <f t="shared" si="0"/>
        <v>0</v>
      </c>
      <c r="E22" s="9"/>
      <c r="F22" s="9"/>
      <c r="G22" s="9">
        <f t="shared" si="3"/>
        <v>0</v>
      </c>
    </row>
    <row r="23" spans="1:7">
      <c r="A23" s="95" t="s">
        <v>361</v>
      </c>
      <c r="B23" s="9"/>
      <c r="C23" s="9"/>
      <c r="D23" s="9">
        <f t="shared" si="0"/>
        <v>0</v>
      </c>
      <c r="E23" s="9"/>
      <c r="F23" s="9"/>
      <c r="G23" s="9">
        <f t="shared" si="3"/>
        <v>0</v>
      </c>
    </row>
    <row r="24" spans="1:7">
      <c r="A24" s="95" t="s">
        <v>362</v>
      </c>
      <c r="B24" s="9"/>
      <c r="C24" s="9"/>
      <c r="D24" s="9">
        <f t="shared" si="0"/>
        <v>0</v>
      </c>
      <c r="E24" s="9"/>
      <c r="F24" s="9"/>
      <c r="G24" s="9">
        <f t="shared" si="3"/>
        <v>0</v>
      </c>
    </row>
    <row r="25" spans="1:7">
      <c r="A25" s="94" t="s">
        <v>363</v>
      </c>
      <c r="B25" s="9">
        <f>SUM(B26:B30)</f>
        <v>0</v>
      </c>
      <c r="C25" s="9">
        <f t="shared" ref="C25:G25" si="4">SUM(C26:C30)</f>
        <v>0</v>
      </c>
      <c r="D25" s="9">
        <f t="shared" si="4"/>
        <v>0</v>
      </c>
      <c r="E25" s="9">
        <f t="shared" si="4"/>
        <v>0</v>
      </c>
      <c r="F25" s="9">
        <f t="shared" si="4"/>
        <v>0</v>
      </c>
      <c r="G25" s="9">
        <f t="shared" si="4"/>
        <v>0</v>
      </c>
    </row>
    <row r="26" spans="1:7">
      <c r="A26" s="95" t="s">
        <v>364</v>
      </c>
      <c r="B26" s="9"/>
      <c r="C26" s="9"/>
      <c r="D26" s="9">
        <f t="shared" si="0"/>
        <v>0</v>
      </c>
      <c r="E26" s="9"/>
      <c r="F26" s="9"/>
      <c r="G26" s="9">
        <f t="shared" ref="G26:G31" si="5">F26-B26</f>
        <v>0</v>
      </c>
    </row>
    <row r="27" spans="1:7">
      <c r="A27" s="95" t="s">
        <v>365</v>
      </c>
      <c r="B27" s="9"/>
      <c r="C27" s="9"/>
      <c r="D27" s="9">
        <f t="shared" si="0"/>
        <v>0</v>
      </c>
      <c r="E27" s="9"/>
      <c r="F27" s="9"/>
      <c r="G27" s="9">
        <f t="shared" si="5"/>
        <v>0</v>
      </c>
    </row>
    <row r="28" spans="1:7">
      <c r="A28" s="95" t="s">
        <v>366</v>
      </c>
      <c r="B28" s="9"/>
      <c r="C28" s="9"/>
      <c r="D28" s="9">
        <f t="shared" si="0"/>
        <v>0</v>
      </c>
      <c r="E28" s="9"/>
      <c r="F28" s="9"/>
      <c r="G28" s="9">
        <f t="shared" si="5"/>
        <v>0</v>
      </c>
    </row>
    <row r="29" spans="1:7">
      <c r="A29" s="95" t="s">
        <v>367</v>
      </c>
      <c r="B29" s="9"/>
      <c r="C29" s="9"/>
      <c r="D29" s="9">
        <f t="shared" si="0"/>
        <v>0</v>
      </c>
      <c r="E29" s="9"/>
      <c r="F29" s="9"/>
      <c r="G29" s="9">
        <f t="shared" si="5"/>
        <v>0</v>
      </c>
    </row>
    <row r="30" spans="1:7">
      <c r="A30" s="95" t="s">
        <v>368</v>
      </c>
      <c r="B30" s="9"/>
      <c r="C30" s="9"/>
      <c r="D30" s="9">
        <f t="shared" si="0"/>
        <v>0</v>
      </c>
      <c r="E30" s="9"/>
      <c r="F30" s="9"/>
      <c r="G30" s="9">
        <f t="shared" si="5"/>
        <v>0</v>
      </c>
    </row>
    <row r="31" spans="1:7">
      <c r="A31" s="94" t="s">
        <v>369</v>
      </c>
      <c r="B31" s="9">
        <v>6849242</v>
      </c>
      <c r="C31" s="9">
        <v>70483.56</v>
      </c>
      <c r="D31" s="9">
        <f t="shared" si="0"/>
        <v>6919725.5599999996</v>
      </c>
      <c r="E31" s="9">
        <v>2222808.2400000002</v>
      </c>
      <c r="F31" s="9">
        <v>0</v>
      </c>
      <c r="G31" s="9">
        <f t="shared" si="5"/>
        <v>-6849242</v>
      </c>
    </row>
    <row r="32" spans="1:7">
      <c r="A32" s="94" t="s">
        <v>370</v>
      </c>
      <c r="B32" s="9">
        <f>SUM(B33)</f>
        <v>0</v>
      </c>
      <c r="C32" s="9">
        <f t="shared" ref="C32:G32" si="6">SUM(C33)</f>
        <v>0</v>
      </c>
      <c r="D32" s="9">
        <f t="shared" si="6"/>
        <v>0</v>
      </c>
      <c r="E32" s="9">
        <f t="shared" si="6"/>
        <v>0</v>
      </c>
      <c r="F32" s="9">
        <f t="shared" si="6"/>
        <v>0</v>
      </c>
      <c r="G32" s="9">
        <f t="shared" si="6"/>
        <v>0</v>
      </c>
    </row>
    <row r="33" spans="1:7">
      <c r="A33" s="95" t="s">
        <v>371</v>
      </c>
      <c r="B33" s="9"/>
      <c r="C33" s="9"/>
      <c r="D33" s="9">
        <f t="shared" si="0"/>
        <v>0</v>
      </c>
      <c r="E33" s="9"/>
      <c r="F33" s="9"/>
      <c r="G33" s="9">
        <f>F33-B33</f>
        <v>0</v>
      </c>
    </row>
    <row r="34" spans="1:7">
      <c r="A34" s="94" t="s">
        <v>372</v>
      </c>
      <c r="B34" s="9">
        <f>SUM(B35:B36)</f>
        <v>0</v>
      </c>
      <c r="C34" s="9">
        <f t="shared" ref="C34:G34" si="7">SUM(C35:C36)</f>
        <v>0</v>
      </c>
      <c r="D34" s="9">
        <f t="shared" si="7"/>
        <v>0</v>
      </c>
      <c r="E34" s="9">
        <f t="shared" si="7"/>
        <v>0</v>
      </c>
      <c r="F34" s="9">
        <f t="shared" si="7"/>
        <v>0</v>
      </c>
      <c r="G34" s="9">
        <f t="shared" si="7"/>
        <v>0</v>
      </c>
    </row>
    <row r="35" spans="1:7">
      <c r="A35" s="95" t="s">
        <v>373</v>
      </c>
      <c r="B35" s="9"/>
      <c r="C35" s="9"/>
      <c r="D35" s="9">
        <f t="shared" si="0"/>
        <v>0</v>
      </c>
      <c r="E35" s="9"/>
      <c r="F35" s="9"/>
      <c r="G35" s="9">
        <f t="shared" ref="G35:G36" si="8">F35-B35</f>
        <v>0</v>
      </c>
    </row>
    <row r="36" spans="1:7">
      <c r="A36" s="95" t="s">
        <v>374</v>
      </c>
      <c r="B36" s="9"/>
      <c r="C36" s="9"/>
      <c r="D36" s="9">
        <f t="shared" si="0"/>
        <v>0</v>
      </c>
      <c r="E36" s="9"/>
      <c r="F36" s="9"/>
      <c r="G36" s="9">
        <f t="shared" si="8"/>
        <v>0</v>
      </c>
    </row>
    <row r="37" spans="1:7">
      <c r="A37" s="93" t="s">
        <v>375</v>
      </c>
      <c r="B37" s="96">
        <f t="shared" ref="B37:G37" si="9">SUM(B6:B13)+B25+B31+B32+B34</f>
        <v>8613370</v>
      </c>
      <c r="C37" s="96">
        <f t="shared" si="9"/>
        <v>143483.56</v>
      </c>
      <c r="D37" s="96">
        <f t="shared" si="9"/>
        <v>8756853.5599999987</v>
      </c>
      <c r="E37" s="96">
        <f t="shared" si="9"/>
        <v>2476904.9700000002</v>
      </c>
      <c r="F37" s="96">
        <f t="shared" si="9"/>
        <v>254096.73</v>
      </c>
      <c r="G37" s="96">
        <f t="shared" si="9"/>
        <v>-8359273.2699999996</v>
      </c>
    </row>
    <row r="38" spans="1:7">
      <c r="A38" s="93" t="s">
        <v>376</v>
      </c>
      <c r="B38" s="97"/>
      <c r="C38" s="97"/>
      <c r="D38" s="97"/>
      <c r="E38" s="97"/>
      <c r="F38" s="97"/>
      <c r="G38" s="8">
        <f>IF((F37-B37)&lt;0,0,(F37-B37))</f>
        <v>0</v>
      </c>
    </row>
    <row r="39" spans="1:7" ht="5.0999999999999996" customHeight="1">
      <c r="A39" s="98"/>
      <c r="B39" s="9"/>
      <c r="C39" s="9"/>
      <c r="D39" s="9"/>
      <c r="E39" s="9"/>
      <c r="F39" s="9"/>
      <c r="G39" s="9"/>
    </row>
    <row r="40" spans="1:7">
      <c r="A40" s="93" t="s">
        <v>377</v>
      </c>
      <c r="B40" s="9"/>
      <c r="C40" s="9"/>
      <c r="D40" s="9"/>
      <c r="E40" s="9"/>
      <c r="F40" s="9"/>
      <c r="G40" s="9"/>
    </row>
    <row r="41" spans="1:7">
      <c r="A41" s="94" t="s">
        <v>378</v>
      </c>
      <c r="B41" s="9">
        <f>SUM(B42:B49)</f>
        <v>0</v>
      </c>
      <c r="C41" s="9">
        <f t="shared" ref="C41:G41" si="10">SUM(C42:C49)</f>
        <v>0</v>
      </c>
      <c r="D41" s="9">
        <f t="shared" si="10"/>
        <v>0</v>
      </c>
      <c r="E41" s="9">
        <f t="shared" si="10"/>
        <v>0</v>
      </c>
      <c r="F41" s="9">
        <f t="shared" si="10"/>
        <v>0</v>
      </c>
      <c r="G41" s="9">
        <f t="shared" si="10"/>
        <v>0</v>
      </c>
    </row>
    <row r="42" spans="1:7">
      <c r="A42" s="95" t="s">
        <v>379</v>
      </c>
      <c r="B42" s="9">
        <v>0</v>
      </c>
      <c r="C42" s="9">
        <v>0</v>
      </c>
      <c r="D42" s="9">
        <f t="shared" ref="D42:D49" si="11">B42+C42</f>
        <v>0</v>
      </c>
      <c r="E42" s="9">
        <v>0</v>
      </c>
      <c r="F42" s="9">
        <v>0</v>
      </c>
      <c r="G42" s="9">
        <f t="shared" ref="G42:G49" si="12">F42-B42</f>
        <v>0</v>
      </c>
    </row>
    <row r="43" spans="1:7">
      <c r="A43" s="95" t="s">
        <v>380</v>
      </c>
      <c r="B43" s="9">
        <v>0</v>
      </c>
      <c r="C43" s="9">
        <v>0</v>
      </c>
      <c r="D43" s="9">
        <f t="shared" si="11"/>
        <v>0</v>
      </c>
      <c r="E43" s="9">
        <v>0</v>
      </c>
      <c r="F43" s="9">
        <v>0</v>
      </c>
      <c r="G43" s="9">
        <f t="shared" si="12"/>
        <v>0</v>
      </c>
    </row>
    <row r="44" spans="1:7">
      <c r="A44" s="95" t="s">
        <v>381</v>
      </c>
      <c r="B44" s="9">
        <v>0</v>
      </c>
      <c r="C44" s="9">
        <v>0</v>
      </c>
      <c r="D44" s="9">
        <f t="shared" si="11"/>
        <v>0</v>
      </c>
      <c r="E44" s="9">
        <v>0</v>
      </c>
      <c r="F44" s="9">
        <v>0</v>
      </c>
      <c r="G44" s="9">
        <f t="shared" si="12"/>
        <v>0</v>
      </c>
    </row>
    <row r="45" spans="1:7" ht="22.5">
      <c r="A45" s="23" t="s">
        <v>382</v>
      </c>
      <c r="B45" s="9">
        <v>0</v>
      </c>
      <c r="C45" s="9">
        <v>0</v>
      </c>
      <c r="D45" s="9">
        <f t="shared" si="11"/>
        <v>0</v>
      </c>
      <c r="E45" s="9">
        <v>0</v>
      </c>
      <c r="F45" s="9">
        <v>0</v>
      </c>
      <c r="G45" s="9">
        <f t="shared" si="12"/>
        <v>0</v>
      </c>
    </row>
    <row r="46" spans="1:7">
      <c r="A46" s="95" t="s">
        <v>383</v>
      </c>
      <c r="B46" s="9">
        <v>0</v>
      </c>
      <c r="C46" s="9">
        <v>0</v>
      </c>
      <c r="D46" s="9">
        <f t="shared" si="11"/>
        <v>0</v>
      </c>
      <c r="E46" s="9">
        <v>0</v>
      </c>
      <c r="F46" s="9">
        <v>0</v>
      </c>
      <c r="G46" s="9">
        <f t="shared" si="12"/>
        <v>0</v>
      </c>
    </row>
    <row r="47" spans="1:7">
      <c r="A47" s="95" t="s">
        <v>384</v>
      </c>
      <c r="B47" s="9">
        <v>0</v>
      </c>
      <c r="C47" s="9">
        <v>0</v>
      </c>
      <c r="D47" s="9">
        <f t="shared" si="11"/>
        <v>0</v>
      </c>
      <c r="E47" s="9">
        <v>0</v>
      </c>
      <c r="F47" s="9">
        <v>0</v>
      </c>
      <c r="G47" s="9">
        <f t="shared" si="12"/>
        <v>0</v>
      </c>
    </row>
    <row r="48" spans="1:7">
      <c r="A48" s="95" t="s">
        <v>385</v>
      </c>
      <c r="B48" s="9">
        <v>0</v>
      </c>
      <c r="C48" s="9">
        <v>0</v>
      </c>
      <c r="D48" s="9">
        <f t="shared" si="11"/>
        <v>0</v>
      </c>
      <c r="E48" s="9">
        <v>0</v>
      </c>
      <c r="F48" s="9">
        <v>0</v>
      </c>
      <c r="G48" s="9">
        <f t="shared" si="12"/>
        <v>0</v>
      </c>
    </row>
    <row r="49" spans="1:7">
      <c r="A49" s="95" t="s">
        <v>386</v>
      </c>
      <c r="B49" s="9">
        <v>0</v>
      </c>
      <c r="C49" s="9">
        <v>0</v>
      </c>
      <c r="D49" s="9">
        <f t="shared" si="11"/>
        <v>0</v>
      </c>
      <c r="E49" s="9">
        <v>0</v>
      </c>
      <c r="F49" s="9">
        <v>0</v>
      </c>
      <c r="G49" s="9">
        <f t="shared" si="12"/>
        <v>0</v>
      </c>
    </row>
    <row r="50" spans="1:7">
      <c r="A50" s="94" t="s">
        <v>387</v>
      </c>
      <c r="B50" s="9">
        <f>SUM(B51:B54)</f>
        <v>6671636</v>
      </c>
      <c r="C50" s="9">
        <f t="shared" ref="C50:G50" si="13">SUM(C51:C54)</f>
        <v>64251</v>
      </c>
      <c r="D50" s="9">
        <f t="shared" si="13"/>
        <v>6735887</v>
      </c>
      <c r="E50" s="9">
        <f t="shared" si="13"/>
        <v>0</v>
      </c>
      <c r="F50" s="9">
        <f t="shared" si="13"/>
        <v>0</v>
      </c>
      <c r="G50" s="9">
        <f t="shared" si="13"/>
        <v>-6671636</v>
      </c>
    </row>
    <row r="51" spans="1:7">
      <c r="A51" s="95" t="s">
        <v>388</v>
      </c>
      <c r="B51" s="9"/>
      <c r="C51" s="9"/>
      <c r="D51" s="9">
        <f t="shared" ref="D51:D54" si="14">B51+C51</f>
        <v>0</v>
      </c>
      <c r="E51" s="9"/>
      <c r="F51" s="9"/>
      <c r="G51" s="9">
        <f t="shared" ref="G51:G54" si="15">F51-B51</f>
        <v>0</v>
      </c>
    </row>
    <row r="52" spans="1:7">
      <c r="A52" s="95" t="s">
        <v>389</v>
      </c>
      <c r="B52" s="9"/>
      <c r="C52" s="9"/>
      <c r="D52" s="9">
        <f t="shared" si="14"/>
        <v>0</v>
      </c>
      <c r="E52" s="9"/>
      <c r="F52" s="9"/>
      <c r="G52" s="9">
        <f t="shared" si="15"/>
        <v>0</v>
      </c>
    </row>
    <row r="53" spans="1:7">
      <c r="A53" s="95" t="s">
        <v>390</v>
      </c>
      <c r="B53" s="9"/>
      <c r="C53" s="9"/>
      <c r="D53" s="9">
        <f t="shared" si="14"/>
        <v>0</v>
      </c>
      <c r="E53" s="9"/>
      <c r="F53" s="9"/>
      <c r="G53" s="9">
        <f t="shared" si="15"/>
        <v>0</v>
      </c>
    </row>
    <row r="54" spans="1:7">
      <c r="A54" s="95" t="s">
        <v>391</v>
      </c>
      <c r="B54" s="9">
        <v>6671636</v>
      </c>
      <c r="C54" s="9">
        <v>64251</v>
      </c>
      <c r="D54" s="9">
        <f t="shared" si="14"/>
        <v>6735887</v>
      </c>
      <c r="E54" s="9">
        <v>0</v>
      </c>
      <c r="F54" s="9">
        <v>0</v>
      </c>
      <c r="G54" s="9">
        <f t="shared" si="15"/>
        <v>-6671636</v>
      </c>
    </row>
    <row r="55" spans="1:7">
      <c r="A55" s="94" t="s">
        <v>392</v>
      </c>
      <c r="B55" s="9">
        <f>SUM(B56:B57)</f>
        <v>0</v>
      </c>
      <c r="C55" s="9">
        <f t="shared" ref="C55:G55" si="16">SUM(C56:C57)</f>
        <v>0</v>
      </c>
      <c r="D55" s="9">
        <f t="shared" si="16"/>
        <v>0</v>
      </c>
      <c r="E55" s="9">
        <f t="shared" si="16"/>
        <v>0</v>
      </c>
      <c r="F55" s="9">
        <f t="shared" si="16"/>
        <v>0</v>
      </c>
      <c r="G55" s="9">
        <f t="shared" si="16"/>
        <v>0</v>
      </c>
    </row>
    <row r="56" spans="1:7">
      <c r="A56" s="95" t="s">
        <v>393</v>
      </c>
      <c r="B56" s="9"/>
      <c r="C56" s="9"/>
      <c r="D56" s="9">
        <f t="shared" ref="D56:D59" si="17">B56+C56</f>
        <v>0</v>
      </c>
      <c r="E56" s="9"/>
      <c r="F56" s="9"/>
      <c r="G56" s="9">
        <f t="shared" ref="G56:G59" si="18">F56-B56</f>
        <v>0</v>
      </c>
    </row>
    <row r="57" spans="1:7">
      <c r="A57" s="95" t="s">
        <v>394</v>
      </c>
      <c r="B57" s="9"/>
      <c r="C57" s="9"/>
      <c r="D57" s="9">
        <f t="shared" si="17"/>
        <v>0</v>
      </c>
      <c r="E57" s="9"/>
      <c r="F57" s="9"/>
      <c r="G57" s="9">
        <f t="shared" si="18"/>
        <v>0</v>
      </c>
    </row>
    <row r="58" spans="1:7">
      <c r="A58" s="94" t="s">
        <v>395</v>
      </c>
      <c r="B58" s="9"/>
      <c r="C58" s="9"/>
      <c r="D58" s="9">
        <f t="shared" si="17"/>
        <v>0</v>
      </c>
      <c r="E58" s="9"/>
      <c r="F58" s="9"/>
      <c r="G58" s="9">
        <f t="shared" si="18"/>
        <v>0</v>
      </c>
    </row>
    <row r="59" spans="1:7">
      <c r="A59" s="94" t="s">
        <v>396</v>
      </c>
      <c r="B59" s="9"/>
      <c r="C59" s="9"/>
      <c r="D59" s="9">
        <f t="shared" si="17"/>
        <v>0</v>
      </c>
      <c r="E59" s="9"/>
      <c r="F59" s="9"/>
      <c r="G59" s="9">
        <f t="shared" si="18"/>
        <v>0</v>
      </c>
    </row>
    <row r="60" spans="1:7">
      <c r="A60" s="93" t="s">
        <v>397</v>
      </c>
      <c r="B60" s="96">
        <f t="shared" ref="B60:G60" si="19">B41+B50+B55+B58+B59</f>
        <v>6671636</v>
      </c>
      <c r="C60" s="96">
        <f t="shared" si="19"/>
        <v>64251</v>
      </c>
      <c r="D60" s="96">
        <f t="shared" si="19"/>
        <v>6735887</v>
      </c>
      <c r="E60" s="96">
        <f t="shared" si="19"/>
        <v>0</v>
      </c>
      <c r="F60" s="96">
        <f t="shared" si="19"/>
        <v>0</v>
      </c>
      <c r="G60" s="96">
        <f t="shared" si="19"/>
        <v>-6671636</v>
      </c>
    </row>
    <row r="61" spans="1:7" ht="5.0999999999999996" customHeight="1">
      <c r="A61" s="98"/>
      <c r="B61" s="9"/>
      <c r="C61" s="9"/>
      <c r="D61" s="9"/>
      <c r="E61" s="9"/>
      <c r="F61" s="9"/>
      <c r="G61" s="9"/>
    </row>
    <row r="62" spans="1:7">
      <c r="A62" s="93" t="s">
        <v>398</v>
      </c>
      <c r="B62" s="96">
        <f>SUM(B63)</f>
        <v>0</v>
      </c>
      <c r="C62" s="96">
        <f t="shared" ref="C62:G62" si="20">SUM(C63)</f>
        <v>0</v>
      </c>
      <c r="D62" s="96">
        <f t="shared" si="20"/>
        <v>0</v>
      </c>
      <c r="E62" s="96">
        <f t="shared" si="20"/>
        <v>0</v>
      </c>
      <c r="F62" s="96">
        <f t="shared" si="20"/>
        <v>0</v>
      </c>
      <c r="G62" s="96">
        <f t="shared" si="20"/>
        <v>0</v>
      </c>
    </row>
    <row r="63" spans="1:7">
      <c r="A63" s="94" t="s">
        <v>399</v>
      </c>
      <c r="B63" s="9"/>
      <c r="C63" s="9"/>
      <c r="D63" s="9">
        <f t="shared" ref="D63" si="21">B63+C63</f>
        <v>0</v>
      </c>
      <c r="E63" s="9"/>
      <c r="F63" s="9"/>
      <c r="G63" s="9">
        <f>F63-B63</f>
        <v>0</v>
      </c>
    </row>
    <row r="64" spans="1:7" ht="5.0999999999999996" customHeight="1">
      <c r="A64" s="98"/>
      <c r="B64" s="9"/>
      <c r="C64" s="9"/>
      <c r="D64" s="9"/>
      <c r="E64" s="9"/>
      <c r="F64" s="9"/>
      <c r="G64" s="9"/>
    </row>
    <row r="65" spans="1:7">
      <c r="A65" s="93" t="s">
        <v>400</v>
      </c>
      <c r="B65" s="96">
        <f t="shared" ref="B65:G65" si="22">B37+B60+B62</f>
        <v>15285006</v>
      </c>
      <c r="C65" s="96">
        <f t="shared" si="22"/>
        <v>207734.56</v>
      </c>
      <c r="D65" s="96">
        <f t="shared" si="22"/>
        <v>15492740.559999999</v>
      </c>
      <c r="E65" s="96">
        <f t="shared" si="22"/>
        <v>2476904.9700000002</v>
      </c>
      <c r="F65" s="96">
        <f t="shared" si="22"/>
        <v>254096.73</v>
      </c>
      <c r="G65" s="96">
        <f t="shared" si="22"/>
        <v>-15030909.27</v>
      </c>
    </row>
    <row r="66" spans="1:7" ht="5.0999999999999996" customHeight="1">
      <c r="A66" s="98"/>
      <c r="B66" s="9"/>
      <c r="C66" s="9"/>
      <c r="D66" s="9"/>
      <c r="E66" s="9"/>
      <c r="F66" s="9"/>
      <c r="G66" s="9"/>
    </row>
    <row r="67" spans="1:7">
      <c r="A67" s="93" t="s">
        <v>401</v>
      </c>
      <c r="B67" s="9"/>
      <c r="C67" s="9"/>
      <c r="D67" s="9"/>
      <c r="E67" s="9"/>
      <c r="F67" s="9"/>
      <c r="G67" s="9"/>
    </row>
    <row r="68" spans="1:7">
      <c r="A68" s="94" t="s">
        <v>402</v>
      </c>
      <c r="B68" s="9"/>
      <c r="C68" s="9"/>
      <c r="D68" s="9">
        <f t="shared" ref="D68:D69" si="23">B68+C68</f>
        <v>0</v>
      </c>
      <c r="E68" s="9"/>
      <c r="F68" s="9"/>
      <c r="G68" s="9">
        <f t="shared" ref="G68:G69" si="24">F68-B68</f>
        <v>0</v>
      </c>
    </row>
    <row r="69" spans="1:7">
      <c r="A69" s="94" t="s">
        <v>403</v>
      </c>
      <c r="B69" s="9"/>
      <c r="C69" s="9"/>
      <c r="D69" s="9">
        <f t="shared" si="23"/>
        <v>0</v>
      </c>
      <c r="E69" s="9"/>
      <c r="F69" s="9"/>
      <c r="G69" s="9">
        <f t="shared" si="24"/>
        <v>0</v>
      </c>
    </row>
    <row r="70" spans="1:7">
      <c r="A70" s="99" t="s">
        <v>404</v>
      </c>
      <c r="B70" s="8">
        <f>B68+B69</f>
        <v>0</v>
      </c>
      <c r="C70" s="8">
        <f t="shared" ref="C70:G70" si="25">C68+C69</f>
        <v>0</v>
      </c>
      <c r="D70" s="8">
        <f t="shared" si="25"/>
        <v>0</v>
      </c>
      <c r="E70" s="8">
        <f t="shared" si="25"/>
        <v>0</v>
      </c>
      <c r="F70" s="8">
        <f t="shared" si="25"/>
        <v>0</v>
      </c>
      <c r="G70" s="8">
        <f t="shared" si="25"/>
        <v>0</v>
      </c>
    </row>
    <row r="71" spans="1:7" ht="5.0999999999999996" customHeight="1">
      <c r="A71" s="100"/>
      <c r="B71" s="10"/>
      <c r="C71" s="10"/>
      <c r="D71" s="10"/>
      <c r="E71" s="10"/>
      <c r="F71" s="10"/>
      <c r="G71" s="10"/>
    </row>
    <row r="72" spans="1:7">
      <c r="E72" s="101"/>
      <c r="F72" s="101"/>
    </row>
    <row r="73" spans="1:7">
      <c r="A73" s="102"/>
      <c r="B73" s="103"/>
      <c r="C73" s="103"/>
      <c r="D73" s="103"/>
      <c r="E73" s="103"/>
      <c r="F73" s="103"/>
      <c r="G73" s="103"/>
    </row>
    <row r="76" spans="1:7">
      <c r="A76" s="56" t="s">
        <v>330</v>
      </c>
      <c r="C76" s="56" t="s">
        <v>331</v>
      </c>
    </row>
    <row r="77" spans="1:7">
      <c r="A77" s="56" t="s">
        <v>332</v>
      </c>
      <c r="C77" s="56" t="s">
        <v>333</v>
      </c>
    </row>
    <row r="78" spans="1:7">
      <c r="A78" s="56" t="s">
        <v>334</v>
      </c>
      <c r="C78" s="56" t="s">
        <v>335</v>
      </c>
    </row>
    <row r="79" spans="1:7">
      <c r="A79" s="56" t="s">
        <v>336</v>
      </c>
      <c r="C79" s="56" t="s">
        <v>337</v>
      </c>
    </row>
    <row r="80" spans="1:7" ht="12.75">
      <c r="A80" s="104"/>
      <c r="C80" s="105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sqref="A1:H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58" t="s">
        <v>323</v>
      </c>
      <c r="B1" s="60"/>
      <c r="C1" s="60"/>
      <c r="D1" s="60"/>
      <c r="E1" s="60"/>
      <c r="F1" s="60"/>
      <c r="G1" s="60"/>
      <c r="H1" s="61"/>
    </row>
    <row r="2" spans="1:8">
      <c r="A2" s="58"/>
      <c r="B2" s="59"/>
      <c r="C2" s="57" t="s">
        <v>0</v>
      </c>
      <c r="D2" s="57"/>
      <c r="E2" s="57"/>
      <c r="F2" s="57"/>
      <c r="G2" s="57"/>
      <c r="H2" s="2"/>
    </row>
    <row r="3" spans="1:8" ht="22.5">
      <c r="A3" s="62" t="s">
        <v>1</v>
      </c>
      <c r="B3" s="63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64" t="s">
        <v>8</v>
      </c>
      <c r="B4" s="65"/>
      <c r="C4" s="5">
        <f>C5+C13+C23+C33+C43+C53+C57+C66+C70</f>
        <v>8613370</v>
      </c>
      <c r="D4" s="5">
        <f t="shared" ref="D4:H4" si="0">D5+D13+D23+D33+D43+D53+D57+D66+D70</f>
        <v>70483.56</v>
      </c>
      <c r="E4" s="5">
        <f t="shared" si="0"/>
        <v>8683853.5600000005</v>
      </c>
      <c r="F4" s="5">
        <f t="shared" si="0"/>
        <v>2099189.42</v>
      </c>
      <c r="G4" s="5">
        <f t="shared" si="0"/>
        <v>1903583.78</v>
      </c>
      <c r="H4" s="5">
        <f t="shared" si="0"/>
        <v>6584664.1400000006</v>
      </c>
    </row>
    <row r="5" spans="1:8">
      <c r="A5" s="66" t="s">
        <v>9</v>
      </c>
      <c r="B5" s="67"/>
      <c r="C5" s="6">
        <f>SUM(C6:C12)</f>
        <v>4669594</v>
      </c>
      <c r="D5" s="6">
        <f t="shared" ref="D5:H5" si="1">SUM(D6:D12)</f>
        <v>0</v>
      </c>
      <c r="E5" s="6">
        <f t="shared" si="1"/>
        <v>4669594</v>
      </c>
      <c r="F5" s="6">
        <f t="shared" si="1"/>
        <v>1844111.6199999999</v>
      </c>
      <c r="G5" s="6">
        <f t="shared" si="1"/>
        <v>1820021.77</v>
      </c>
      <c r="H5" s="6">
        <f t="shared" si="1"/>
        <v>2825482.38</v>
      </c>
    </row>
    <row r="6" spans="1:8">
      <c r="A6" s="35" t="s">
        <v>145</v>
      </c>
      <c r="B6" s="36" t="s">
        <v>10</v>
      </c>
      <c r="C6" s="7">
        <v>1004220.48</v>
      </c>
      <c r="D6" s="7">
        <v>0</v>
      </c>
      <c r="E6" s="7">
        <f>C6+D6</f>
        <v>1004220.48</v>
      </c>
      <c r="F6" s="7">
        <v>1004220.48</v>
      </c>
      <c r="G6" s="7">
        <v>1004220.48</v>
      </c>
      <c r="H6" s="7">
        <f>E6-F6</f>
        <v>0</v>
      </c>
    </row>
    <row r="7" spans="1:8">
      <c r="A7" s="35" t="s">
        <v>146</v>
      </c>
      <c r="B7" s="36" t="s">
        <v>11</v>
      </c>
      <c r="C7" s="7">
        <v>423396.11</v>
      </c>
      <c r="D7" s="7">
        <v>0</v>
      </c>
      <c r="E7" s="7">
        <f t="shared" ref="E7:E12" si="2">C7+D7</f>
        <v>423396.11</v>
      </c>
      <c r="F7" s="7">
        <v>152390</v>
      </c>
      <c r="G7" s="7">
        <v>152390</v>
      </c>
      <c r="H7" s="7">
        <f t="shared" ref="H7:H70" si="3">E7-F7</f>
        <v>271006.11</v>
      </c>
    </row>
    <row r="8" spans="1:8">
      <c r="A8" s="35" t="s">
        <v>147</v>
      </c>
      <c r="B8" s="36" t="s">
        <v>12</v>
      </c>
      <c r="C8" s="7">
        <v>465086.3</v>
      </c>
      <c r="D8" s="7">
        <v>0</v>
      </c>
      <c r="E8" s="7">
        <f t="shared" si="2"/>
        <v>465086.3</v>
      </c>
      <c r="F8" s="7">
        <v>0</v>
      </c>
      <c r="G8" s="7">
        <v>0</v>
      </c>
      <c r="H8" s="7">
        <f t="shared" si="3"/>
        <v>465086.3</v>
      </c>
    </row>
    <row r="9" spans="1:8">
      <c r="A9" s="35" t="s">
        <v>148</v>
      </c>
      <c r="B9" s="36" t="s">
        <v>13</v>
      </c>
      <c r="C9" s="7">
        <v>1472413.35</v>
      </c>
      <c r="D9" s="7">
        <v>0</v>
      </c>
      <c r="E9" s="7">
        <f t="shared" si="2"/>
        <v>1472413.35</v>
      </c>
      <c r="F9" s="7">
        <v>370935.73</v>
      </c>
      <c r="G9" s="7">
        <v>370935.73</v>
      </c>
      <c r="H9" s="7">
        <f t="shared" si="3"/>
        <v>1101477.6200000001</v>
      </c>
    </row>
    <row r="10" spans="1:8">
      <c r="A10" s="35" t="s">
        <v>149</v>
      </c>
      <c r="B10" s="36" t="s">
        <v>14</v>
      </c>
      <c r="C10" s="7">
        <v>1304477.76</v>
      </c>
      <c r="D10" s="7">
        <v>0</v>
      </c>
      <c r="E10" s="7">
        <f t="shared" si="2"/>
        <v>1304477.76</v>
      </c>
      <c r="F10" s="7">
        <v>316565.40999999997</v>
      </c>
      <c r="G10" s="7">
        <v>292475.56</v>
      </c>
      <c r="H10" s="7">
        <f t="shared" si="3"/>
        <v>987912.35000000009</v>
      </c>
    </row>
    <row r="11" spans="1:8">
      <c r="A11" s="35" t="s">
        <v>150</v>
      </c>
      <c r="B11" s="3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35" t="s">
        <v>151</v>
      </c>
      <c r="B12" s="36" t="s">
        <v>16</v>
      </c>
      <c r="C12" s="7"/>
      <c r="D12" s="7"/>
      <c r="E12" s="7">
        <f t="shared" si="2"/>
        <v>0</v>
      </c>
      <c r="F12" s="7"/>
      <c r="G12" s="7"/>
      <c r="H12" s="7">
        <f t="shared" si="3"/>
        <v>0</v>
      </c>
    </row>
    <row r="13" spans="1:8">
      <c r="A13" s="66" t="s">
        <v>17</v>
      </c>
      <c r="B13" s="67"/>
      <c r="C13" s="6">
        <f>SUM(C14:C22)</f>
        <v>427478.03</v>
      </c>
      <c r="D13" s="6">
        <f t="shared" ref="D13:G13" si="4">SUM(D14:D22)</f>
        <v>0</v>
      </c>
      <c r="E13" s="6">
        <f t="shared" si="4"/>
        <v>427478.03</v>
      </c>
      <c r="F13" s="6">
        <f t="shared" si="4"/>
        <v>29331.85</v>
      </c>
      <c r="G13" s="6">
        <f t="shared" si="4"/>
        <v>0</v>
      </c>
      <c r="H13" s="6">
        <f t="shared" si="3"/>
        <v>398146.18000000005</v>
      </c>
    </row>
    <row r="14" spans="1:8">
      <c r="A14" s="35" t="s">
        <v>152</v>
      </c>
      <c r="B14" s="36" t="s">
        <v>18</v>
      </c>
      <c r="C14" s="7">
        <v>175195.94</v>
      </c>
      <c r="D14" s="7">
        <v>0</v>
      </c>
      <c r="E14" s="7">
        <f t="shared" ref="E14:E22" si="5">C14+D14</f>
        <v>175195.94</v>
      </c>
      <c r="F14" s="7">
        <v>1469.68</v>
      </c>
      <c r="G14" s="7">
        <v>0</v>
      </c>
      <c r="H14" s="7">
        <f t="shared" si="3"/>
        <v>173726.26</v>
      </c>
    </row>
    <row r="15" spans="1:8">
      <c r="A15" s="35" t="s">
        <v>153</v>
      </c>
      <c r="B15" s="36" t="s">
        <v>19</v>
      </c>
      <c r="C15" s="7">
        <v>67500</v>
      </c>
      <c r="D15" s="7">
        <v>0</v>
      </c>
      <c r="E15" s="7">
        <f t="shared" si="5"/>
        <v>67500</v>
      </c>
      <c r="F15" s="7">
        <v>1741.53</v>
      </c>
      <c r="G15" s="7">
        <v>0</v>
      </c>
      <c r="H15" s="7">
        <f t="shared" si="3"/>
        <v>65758.47</v>
      </c>
    </row>
    <row r="16" spans="1:8">
      <c r="A16" s="35" t="s">
        <v>154</v>
      </c>
      <c r="B16" s="3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35" t="s">
        <v>155</v>
      </c>
      <c r="B17" s="36" t="s">
        <v>21</v>
      </c>
      <c r="C17" s="7"/>
      <c r="D17" s="7"/>
      <c r="E17" s="7">
        <f t="shared" si="5"/>
        <v>0</v>
      </c>
      <c r="F17" s="7"/>
      <c r="G17" s="7"/>
      <c r="H17" s="7">
        <f t="shared" si="3"/>
        <v>0</v>
      </c>
    </row>
    <row r="18" spans="1:8">
      <c r="A18" s="35" t="s">
        <v>156</v>
      </c>
      <c r="B18" s="36" t="s">
        <v>22</v>
      </c>
      <c r="C18" s="7">
        <v>5522.09</v>
      </c>
      <c r="D18" s="7">
        <v>0</v>
      </c>
      <c r="E18" s="7">
        <f t="shared" si="5"/>
        <v>5522.09</v>
      </c>
      <c r="F18" s="7">
        <v>0</v>
      </c>
      <c r="G18" s="7">
        <v>0</v>
      </c>
      <c r="H18" s="7">
        <f t="shared" si="3"/>
        <v>5522.09</v>
      </c>
    </row>
    <row r="19" spans="1:8">
      <c r="A19" s="35" t="s">
        <v>157</v>
      </c>
      <c r="B19" s="36" t="s">
        <v>23</v>
      </c>
      <c r="C19" s="7">
        <v>149760</v>
      </c>
      <c r="D19" s="7">
        <v>0</v>
      </c>
      <c r="E19" s="7">
        <f t="shared" si="5"/>
        <v>149760</v>
      </c>
      <c r="F19" s="7">
        <v>26120.639999999999</v>
      </c>
      <c r="G19" s="7">
        <v>0</v>
      </c>
      <c r="H19" s="7">
        <f t="shared" si="3"/>
        <v>123639.36</v>
      </c>
    </row>
    <row r="20" spans="1:8">
      <c r="A20" s="35" t="s">
        <v>158</v>
      </c>
      <c r="B20" s="36" t="s">
        <v>24</v>
      </c>
      <c r="C20" s="7">
        <v>24000</v>
      </c>
      <c r="D20" s="7">
        <v>0</v>
      </c>
      <c r="E20" s="7">
        <f t="shared" si="5"/>
        <v>24000</v>
      </c>
      <c r="F20" s="7">
        <v>0</v>
      </c>
      <c r="G20" s="7">
        <v>0</v>
      </c>
      <c r="H20" s="7">
        <f t="shared" si="3"/>
        <v>24000</v>
      </c>
    </row>
    <row r="21" spans="1:8">
      <c r="A21" s="35" t="s">
        <v>159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160</v>
      </c>
      <c r="B22" s="36" t="s">
        <v>26</v>
      </c>
      <c r="C22" s="7">
        <v>5500</v>
      </c>
      <c r="D22" s="7">
        <v>0</v>
      </c>
      <c r="E22" s="7">
        <f t="shared" si="5"/>
        <v>5500</v>
      </c>
      <c r="F22" s="7">
        <v>0</v>
      </c>
      <c r="G22" s="7">
        <v>0</v>
      </c>
      <c r="H22" s="7">
        <f t="shared" si="3"/>
        <v>5500</v>
      </c>
    </row>
    <row r="23" spans="1:8">
      <c r="A23" s="66" t="s">
        <v>27</v>
      </c>
      <c r="B23" s="67"/>
      <c r="C23" s="6">
        <f>SUM(C24:C32)</f>
        <v>3288297.9699999997</v>
      </c>
      <c r="D23" s="6">
        <f t="shared" ref="D23:G23" si="6">SUM(D24:D32)</f>
        <v>70483.56</v>
      </c>
      <c r="E23" s="6">
        <f t="shared" si="6"/>
        <v>3358781.5300000003</v>
      </c>
      <c r="F23" s="6">
        <f t="shared" si="6"/>
        <v>190002.2</v>
      </c>
      <c r="G23" s="6">
        <f t="shared" si="6"/>
        <v>47818.26</v>
      </c>
      <c r="H23" s="6">
        <f t="shared" si="3"/>
        <v>3168779.33</v>
      </c>
    </row>
    <row r="24" spans="1:8">
      <c r="A24" s="35" t="s">
        <v>161</v>
      </c>
      <c r="B24" s="36" t="s">
        <v>28</v>
      </c>
      <c r="C24" s="7">
        <v>595624.97</v>
      </c>
      <c r="D24" s="7">
        <v>0</v>
      </c>
      <c r="E24" s="7">
        <f t="shared" ref="E24:E32" si="7">C24+D24</f>
        <v>595624.97</v>
      </c>
      <c r="F24" s="7">
        <v>63624.95</v>
      </c>
      <c r="G24" s="7">
        <v>0</v>
      </c>
      <c r="H24" s="7">
        <f t="shared" si="3"/>
        <v>532000.02</v>
      </c>
    </row>
    <row r="25" spans="1:8">
      <c r="A25" s="35" t="s">
        <v>162</v>
      </c>
      <c r="B25" s="36" t="s">
        <v>29</v>
      </c>
      <c r="C25" s="7">
        <v>327582</v>
      </c>
      <c r="D25" s="7">
        <v>59202</v>
      </c>
      <c r="E25" s="7">
        <f t="shared" si="7"/>
        <v>386784</v>
      </c>
      <c r="F25" s="7">
        <v>54018.52</v>
      </c>
      <c r="G25" s="7">
        <v>0</v>
      </c>
      <c r="H25" s="7">
        <f t="shared" si="3"/>
        <v>332765.48</v>
      </c>
    </row>
    <row r="26" spans="1:8">
      <c r="A26" s="35" t="s">
        <v>163</v>
      </c>
      <c r="B26" s="36" t="s">
        <v>30</v>
      </c>
      <c r="C26" s="7">
        <v>820800</v>
      </c>
      <c r="D26" s="7">
        <v>0</v>
      </c>
      <c r="E26" s="7">
        <f t="shared" si="7"/>
        <v>820800</v>
      </c>
      <c r="F26" s="7">
        <v>5800</v>
      </c>
      <c r="G26" s="7">
        <v>0</v>
      </c>
      <c r="H26" s="7">
        <f t="shared" si="3"/>
        <v>815000</v>
      </c>
    </row>
    <row r="27" spans="1:8">
      <c r="A27" s="35" t="s">
        <v>164</v>
      </c>
      <c r="B27" s="36" t="s">
        <v>31</v>
      </c>
      <c r="C27" s="7">
        <v>84000</v>
      </c>
      <c r="D27" s="7">
        <v>11281.56</v>
      </c>
      <c r="E27" s="7">
        <f t="shared" si="7"/>
        <v>95281.56</v>
      </c>
      <c r="F27" s="7">
        <v>15079.26</v>
      </c>
      <c r="G27" s="7">
        <v>4265.26</v>
      </c>
      <c r="H27" s="7">
        <f t="shared" si="3"/>
        <v>80202.3</v>
      </c>
    </row>
    <row r="28" spans="1:8">
      <c r="A28" s="35" t="s">
        <v>165</v>
      </c>
      <c r="B28" s="36" t="s">
        <v>32</v>
      </c>
      <c r="C28" s="7">
        <v>997600</v>
      </c>
      <c r="D28" s="7">
        <v>0</v>
      </c>
      <c r="E28" s="7">
        <f t="shared" si="7"/>
        <v>997600</v>
      </c>
      <c r="F28" s="7">
        <v>2181.16</v>
      </c>
      <c r="G28" s="7">
        <v>0</v>
      </c>
      <c r="H28" s="7">
        <f t="shared" si="3"/>
        <v>995418.84</v>
      </c>
    </row>
    <row r="29" spans="1:8">
      <c r="A29" s="35" t="s">
        <v>166</v>
      </c>
      <c r="B29" s="36" t="s">
        <v>33</v>
      </c>
      <c r="C29" s="7">
        <v>66500</v>
      </c>
      <c r="D29" s="7">
        <v>0</v>
      </c>
      <c r="E29" s="7">
        <f t="shared" si="7"/>
        <v>66500</v>
      </c>
      <c r="F29" s="7">
        <v>0</v>
      </c>
      <c r="G29" s="7">
        <v>0</v>
      </c>
      <c r="H29" s="7">
        <f t="shared" si="3"/>
        <v>66500</v>
      </c>
    </row>
    <row r="30" spans="1:8">
      <c r="A30" s="35" t="s">
        <v>167</v>
      </c>
      <c r="B30" s="36" t="s">
        <v>34</v>
      </c>
      <c r="C30" s="7">
        <v>22000</v>
      </c>
      <c r="D30" s="7">
        <v>0</v>
      </c>
      <c r="E30" s="7">
        <f t="shared" si="7"/>
        <v>22000</v>
      </c>
      <c r="F30" s="7">
        <v>1080.01</v>
      </c>
      <c r="G30" s="7">
        <v>0</v>
      </c>
      <c r="H30" s="7">
        <f t="shared" si="3"/>
        <v>20919.990000000002</v>
      </c>
    </row>
    <row r="31" spans="1:8">
      <c r="A31" s="35" t="s">
        <v>168</v>
      </c>
      <c r="B31" s="36" t="s">
        <v>35</v>
      </c>
      <c r="C31" s="7">
        <v>68000</v>
      </c>
      <c r="D31" s="7">
        <v>0</v>
      </c>
      <c r="E31" s="7">
        <f t="shared" si="7"/>
        <v>68000</v>
      </c>
      <c r="F31" s="7">
        <v>0</v>
      </c>
      <c r="G31" s="7">
        <v>0</v>
      </c>
      <c r="H31" s="7">
        <f t="shared" si="3"/>
        <v>68000</v>
      </c>
    </row>
    <row r="32" spans="1:8">
      <c r="A32" s="35" t="s">
        <v>169</v>
      </c>
      <c r="B32" s="36" t="s">
        <v>36</v>
      </c>
      <c r="C32" s="7">
        <v>306191</v>
      </c>
      <c r="D32" s="7">
        <v>0</v>
      </c>
      <c r="E32" s="7">
        <f t="shared" si="7"/>
        <v>306191</v>
      </c>
      <c r="F32" s="7">
        <v>48218.3</v>
      </c>
      <c r="G32" s="7">
        <v>43553</v>
      </c>
      <c r="H32" s="7">
        <f t="shared" si="3"/>
        <v>257972.7</v>
      </c>
    </row>
    <row r="33" spans="1:8">
      <c r="A33" s="66" t="s">
        <v>37</v>
      </c>
      <c r="B33" s="67"/>
      <c r="C33" s="6">
        <f>SUM(C34:C42)</f>
        <v>120000</v>
      </c>
      <c r="D33" s="6">
        <f t="shared" ref="D33:G33" si="8">SUM(D34:D42)</f>
        <v>0</v>
      </c>
      <c r="E33" s="6">
        <f t="shared" si="8"/>
        <v>120000</v>
      </c>
      <c r="F33" s="6">
        <f t="shared" si="8"/>
        <v>35743.75</v>
      </c>
      <c r="G33" s="6">
        <f t="shared" si="8"/>
        <v>35743.75</v>
      </c>
      <c r="H33" s="6">
        <f t="shared" si="3"/>
        <v>84256.25</v>
      </c>
    </row>
    <row r="34" spans="1:8">
      <c r="A34" s="35" t="s">
        <v>170</v>
      </c>
      <c r="B34" s="3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35" t="s">
        <v>171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172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173</v>
      </c>
      <c r="B37" s="36" t="s">
        <v>41</v>
      </c>
      <c r="C37" s="7">
        <v>120000</v>
      </c>
      <c r="D37" s="7">
        <v>0</v>
      </c>
      <c r="E37" s="7">
        <f t="shared" si="9"/>
        <v>120000</v>
      </c>
      <c r="F37" s="7">
        <v>35743.75</v>
      </c>
      <c r="G37" s="7">
        <v>35743.75</v>
      </c>
      <c r="H37" s="7">
        <f t="shared" si="3"/>
        <v>84256.25</v>
      </c>
    </row>
    <row r="38" spans="1:8">
      <c r="A38" s="35" t="s">
        <v>174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175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176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66" t="s">
        <v>47</v>
      </c>
      <c r="B43" s="67"/>
      <c r="C43" s="6">
        <f>SUM(C44:C52)</f>
        <v>108000</v>
      </c>
      <c r="D43" s="6">
        <f t="shared" ref="D43:G43" si="10">SUM(D44:D52)</f>
        <v>0</v>
      </c>
      <c r="E43" s="6">
        <f t="shared" si="10"/>
        <v>108000</v>
      </c>
      <c r="F43" s="6">
        <f t="shared" si="10"/>
        <v>0</v>
      </c>
      <c r="G43" s="6">
        <f t="shared" si="10"/>
        <v>0</v>
      </c>
      <c r="H43" s="6">
        <f t="shared" si="3"/>
        <v>108000</v>
      </c>
    </row>
    <row r="44" spans="1:8">
      <c r="A44" s="35" t="s">
        <v>177</v>
      </c>
      <c r="B44" s="36" t="s">
        <v>48</v>
      </c>
      <c r="C44" s="7">
        <v>22000</v>
      </c>
      <c r="D44" s="7">
        <v>0</v>
      </c>
      <c r="E44" s="7">
        <f t="shared" ref="E44:E52" si="11">C44+D44</f>
        <v>22000</v>
      </c>
      <c r="F44" s="7">
        <v>0</v>
      </c>
      <c r="G44" s="7">
        <v>0</v>
      </c>
      <c r="H44" s="7">
        <f t="shared" si="3"/>
        <v>22000</v>
      </c>
    </row>
    <row r="45" spans="1:8">
      <c r="A45" s="35" t="s">
        <v>178</v>
      </c>
      <c r="B45" s="3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35" t="s">
        <v>179</v>
      </c>
      <c r="B46" s="3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35" t="s">
        <v>180</v>
      </c>
      <c r="B47" s="36" t="s">
        <v>51</v>
      </c>
      <c r="C47" s="7"/>
      <c r="D47" s="7"/>
      <c r="E47" s="7">
        <f t="shared" si="11"/>
        <v>0</v>
      </c>
      <c r="F47" s="7"/>
      <c r="G47" s="7"/>
      <c r="H47" s="7">
        <f t="shared" si="3"/>
        <v>0</v>
      </c>
    </row>
    <row r="48" spans="1:8">
      <c r="A48" s="35" t="s">
        <v>181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182</v>
      </c>
      <c r="B49" s="36" t="s">
        <v>53</v>
      </c>
      <c r="C49" s="7"/>
      <c r="D49" s="7"/>
      <c r="E49" s="7">
        <f t="shared" si="11"/>
        <v>0</v>
      </c>
      <c r="F49" s="7"/>
      <c r="G49" s="7"/>
      <c r="H49" s="7">
        <f t="shared" si="3"/>
        <v>0</v>
      </c>
    </row>
    <row r="50" spans="1:8">
      <c r="A50" s="35" t="s">
        <v>183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184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185</v>
      </c>
      <c r="B52" s="36" t="s">
        <v>56</v>
      </c>
      <c r="C52" s="7">
        <v>86000</v>
      </c>
      <c r="D52" s="7">
        <v>0</v>
      </c>
      <c r="E52" s="7">
        <f t="shared" si="11"/>
        <v>86000</v>
      </c>
      <c r="F52" s="7">
        <v>0</v>
      </c>
      <c r="G52" s="7">
        <v>0</v>
      </c>
      <c r="H52" s="7">
        <f t="shared" si="3"/>
        <v>86000</v>
      </c>
    </row>
    <row r="53" spans="1:8">
      <c r="A53" s="66" t="s">
        <v>57</v>
      </c>
      <c r="B53" s="67"/>
      <c r="C53" s="6">
        <f>SUM(C54:C56)</f>
        <v>0</v>
      </c>
      <c r="D53" s="6">
        <f t="shared" ref="D53:G53" si="12">SUM(D54:D56)</f>
        <v>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3"/>
        <v>0</v>
      </c>
    </row>
    <row r="54" spans="1:8">
      <c r="A54" s="35" t="s">
        <v>186</v>
      </c>
      <c r="B54" s="3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35" t="s">
        <v>187</v>
      </c>
      <c r="B55" s="3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35" t="s">
        <v>188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66" t="s">
        <v>61</v>
      </c>
      <c r="B57" s="67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189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190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191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192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193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194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195</v>
      </c>
      <c r="B65" s="3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66" t="s">
        <v>70</v>
      </c>
      <c r="B66" s="67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196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197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321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66" t="s">
        <v>74</v>
      </c>
      <c r="B70" s="67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198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199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200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201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202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203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204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68" t="s">
        <v>82</v>
      </c>
      <c r="B79" s="69"/>
      <c r="C79" s="8">
        <f>C80+C88+C98+C108+C118+C128+C132+C141+C145</f>
        <v>6671635.9999999991</v>
      </c>
      <c r="D79" s="8">
        <f t="shared" ref="D79:H79" si="21">D80+D88+D98+D108+D118+D128+D132+D141+D145</f>
        <v>64251</v>
      </c>
      <c r="E79" s="8">
        <f t="shared" si="21"/>
        <v>6735886.9999999991</v>
      </c>
      <c r="F79" s="8">
        <f t="shared" si="21"/>
        <v>641243.61</v>
      </c>
      <c r="G79" s="8">
        <f t="shared" si="21"/>
        <v>641243.61</v>
      </c>
      <c r="H79" s="8">
        <f t="shared" si="21"/>
        <v>6094643.3899999997</v>
      </c>
    </row>
    <row r="80" spans="1:8">
      <c r="A80" s="70" t="s">
        <v>9</v>
      </c>
      <c r="B80" s="71"/>
      <c r="C80" s="8">
        <f>SUM(C81:C87)</f>
        <v>6533331.9399999995</v>
      </c>
      <c r="D80" s="8">
        <f t="shared" ref="D80:H80" si="22">SUM(D81:D87)</f>
        <v>0</v>
      </c>
      <c r="E80" s="8">
        <f t="shared" si="22"/>
        <v>6533331.9399999995</v>
      </c>
      <c r="F80" s="8">
        <f t="shared" si="22"/>
        <v>641243.61</v>
      </c>
      <c r="G80" s="8">
        <f t="shared" si="22"/>
        <v>641243.61</v>
      </c>
      <c r="H80" s="8">
        <f t="shared" si="22"/>
        <v>5892088.3300000001</v>
      </c>
    </row>
    <row r="81" spans="1:8">
      <c r="A81" s="35" t="s">
        <v>205</v>
      </c>
      <c r="B81" s="40" t="s">
        <v>10</v>
      </c>
      <c r="C81" s="9">
        <v>4016881.92</v>
      </c>
      <c r="D81" s="9">
        <v>0</v>
      </c>
      <c r="E81" s="7">
        <f t="shared" ref="E81:E87" si="23">C81+D81</f>
        <v>4016881.92</v>
      </c>
      <c r="F81" s="9">
        <v>242583.61</v>
      </c>
      <c r="G81" s="9">
        <v>242583.61</v>
      </c>
      <c r="H81" s="9">
        <f t="shared" ref="H81:H144" si="24">E81-F81</f>
        <v>3774298.31</v>
      </c>
    </row>
    <row r="82" spans="1:8">
      <c r="A82" s="35" t="s">
        <v>206</v>
      </c>
      <c r="B82" s="40" t="s">
        <v>11</v>
      </c>
      <c r="C82" s="9">
        <v>2051363.72</v>
      </c>
      <c r="D82" s="9">
        <v>0</v>
      </c>
      <c r="E82" s="7">
        <f t="shared" si="23"/>
        <v>2051363.72</v>
      </c>
      <c r="F82" s="9">
        <v>398660</v>
      </c>
      <c r="G82" s="9">
        <v>398660</v>
      </c>
      <c r="H82" s="9">
        <f t="shared" si="24"/>
        <v>1652703.72</v>
      </c>
    </row>
    <row r="83" spans="1:8">
      <c r="A83" s="35" t="s">
        <v>207</v>
      </c>
      <c r="B83" s="40" t="s">
        <v>12</v>
      </c>
      <c r="C83" s="9">
        <v>465086.3</v>
      </c>
      <c r="D83" s="9">
        <v>0</v>
      </c>
      <c r="E83" s="7">
        <f t="shared" si="23"/>
        <v>465086.3</v>
      </c>
      <c r="F83" s="9">
        <v>0</v>
      </c>
      <c r="G83" s="9">
        <v>0</v>
      </c>
      <c r="H83" s="9">
        <f t="shared" si="24"/>
        <v>465086.3</v>
      </c>
    </row>
    <row r="84" spans="1:8">
      <c r="A84" s="35" t="s">
        <v>208</v>
      </c>
      <c r="B84" s="4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35" t="s">
        <v>209</v>
      </c>
      <c r="B85" s="4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35" t="s">
        <v>210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211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70" t="s">
        <v>17</v>
      </c>
      <c r="B88" s="71"/>
      <c r="C88" s="8">
        <f>SUM(C89:C97)</f>
        <v>43804.06</v>
      </c>
      <c r="D88" s="8">
        <f t="shared" ref="D88:G88" si="25">SUM(D89:D97)</f>
        <v>0</v>
      </c>
      <c r="E88" s="8">
        <f t="shared" si="25"/>
        <v>43804.06</v>
      </c>
      <c r="F88" s="8">
        <f t="shared" si="25"/>
        <v>0</v>
      </c>
      <c r="G88" s="8">
        <f t="shared" si="25"/>
        <v>0</v>
      </c>
      <c r="H88" s="8">
        <f t="shared" si="24"/>
        <v>43804.06</v>
      </c>
    </row>
    <row r="89" spans="1:8">
      <c r="A89" s="35" t="s">
        <v>212</v>
      </c>
      <c r="B89" s="40" t="s">
        <v>18</v>
      </c>
      <c r="C89" s="9">
        <v>34804.06</v>
      </c>
      <c r="D89" s="9">
        <v>0</v>
      </c>
      <c r="E89" s="7">
        <f t="shared" ref="E89:E97" si="26">C89+D89</f>
        <v>34804.06</v>
      </c>
      <c r="F89" s="9">
        <v>0</v>
      </c>
      <c r="G89" s="9">
        <v>0</v>
      </c>
      <c r="H89" s="9">
        <f t="shared" si="24"/>
        <v>34804.06</v>
      </c>
    </row>
    <row r="90" spans="1:8">
      <c r="A90" s="35" t="s">
        <v>213</v>
      </c>
      <c r="B90" s="4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35" t="s">
        <v>214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215</v>
      </c>
      <c r="B92" s="4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35" t="s">
        <v>216</v>
      </c>
      <c r="B93" s="4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35" t="s">
        <v>217</v>
      </c>
      <c r="B94" s="4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35" t="s">
        <v>218</v>
      </c>
      <c r="B95" s="40" t="s">
        <v>24</v>
      </c>
      <c r="C95" s="9">
        <v>9000</v>
      </c>
      <c r="D95" s="9">
        <v>0</v>
      </c>
      <c r="E95" s="7">
        <f t="shared" si="26"/>
        <v>9000</v>
      </c>
      <c r="F95" s="9">
        <v>0</v>
      </c>
      <c r="G95" s="9">
        <v>0</v>
      </c>
      <c r="H95" s="9">
        <f t="shared" si="24"/>
        <v>9000</v>
      </c>
    </row>
    <row r="96" spans="1:8">
      <c r="A96" s="35" t="s">
        <v>219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220</v>
      </c>
      <c r="B97" s="4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70" t="s">
        <v>27</v>
      </c>
      <c r="B98" s="71"/>
      <c r="C98" s="8">
        <f>SUM(C99:C107)</f>
        <v>94500</v>
      </c>
      <c r="D98" s="8">
        <f t="shared" ref="D98:G98" si="27">SUM(D99:D107)</f>
        <v>64251</v>
      </c>
      <c r="E98" s="8">
        <f t="shared" si="27"/>
        <v>158751</v>
      </c>
      <c r="F98" s="8">
        <f t="shared" si="27"/>
        <v>0</v>
      </c>
      <c r="G98" s="8">
        <f t="shared" si="27"/>
        <v>0</v>
      </c>
      <c r="H98" s="8">
        <f t="shared" si="24"/>
        <v>158751</v>
      </c>
    </row>
    <row r="99" spans="1:8">
      <c r="A99" s="35" t="s">
        <v>221</v>
      </c>
      <c r="B99" s="4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35" t="s">
        <v>222</v>
      </c>
      <c r="B100" s="4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35" t="s">
        <v>223</v>
      </c>
      <c r="B101" s="40" t="s">
        <v>30</v>
      </c>
      <c r="C101" s="9">
        <v>76500</v>
      </c>
      <c r="D101" s="9">
        <v>0</v>
      </c>
      <c r="E101" s="7">
        <f t="shared" si="28"/>
        <v>76500</v>
      </c>
      <c r="F101" s="9">
        <v>0</v>
      </c>
      <c r="G101" s="9">
        <v>0</v>
      </c>
      <c r="H101" s="9">
        <f t="shared" si="24"/>
        <v>76500</v>
      </c>
    </row>
    <row r="102" spans="1:8">
      <c r="A102" s="35" t="s">
        <v>224</v>
      </c>
      <c r="B102" s="4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35" t="s">
        <v>225</v>
      </c>
      <c r="B103" s="4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35" t="s">
        <v>226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227</v>
      </c>
      <c r="B105" s="4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35" t="s">
        <v>228</v>
      </c>
      <c r="B106" s="4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35" t="s">
        <v>229</v>
      </c>
      <c r="B107" s="40" t="s">
        <v>36</v>
      </c>
      <c r="C107" s="9">
        <v>18000</v>
      </c>
      <c r="D107" s="9">
        <v>64251</v>
      </c>
      <c r="E107" s="7">
        <f t="shared" si="28"/>
        <v>82251</v>
      </c>
      <c r="F107" s="9">
        <v>0</v>
      </c>
      <c r="G107" s="9">
        <v>0</v>
      </c>
      <c r="H107" s="9">
        <f t="shared" si="24"/>
        <v>82251</v>
      </c>
    </row>
    <row r="108" spans="1:8">
      <c r="A108" s="70" t="s">
        <v>37</v>
      </c>
      <c r="B108" s="71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35" t="s">
        <v>230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231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232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233</v>
      </c>
      <c r="B112" s="4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35" t="s">
        <v>234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235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236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70" t="s">
        <v>47</v>
      </c>
      <c r="B118" s="71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35" t="s">
        <v>237</v>
      </c>
      <c r="B119" s="4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35" t="s">
        <v>238</v>
      </c>
      <c r="B120" s="4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35" t="s">
        <v>239</v>
      </c>
      <c r="B121" s="4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35" t="s">
        <v>240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241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242</v>
      </c>
      <c r="B124" s="4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35" t="s">
        <v>243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244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245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70" t="s">
        <v>57</v>
      </c>
      <c r="B128" s="71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35" t="s">
        <v>246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247</v>
      </c>
      <c r="B130" s="4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35" t="s">
        <v>248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70" t="s">
        <v>61</v>
      </c>
      <c r="B132" s="71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249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250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251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252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253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254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255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70" t="s">
        <v>70</v>
      </c>
      <c r="B141" s="71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256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257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322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70" t="s">
        <v>74</v>
      </c>
      <c r="B145" s="71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258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259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260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261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262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263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264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72" t="s">
        <v>83</v>
      </c>
      <c r="B154" s="73"/>
      <c r="C154" s="8">
        <f>C4+C79</f>
        <v>15285006</v>
      </c>
      <c r="D154" s="8">
        <f t="shared" ref="D154:H154" si="42">D4+D79</f>
        <v>134734.56</v>
      </c>
      <c r="E154" s="8">
        <f t="shared" si="42"/>
        <v>15419740.559999999</v>
      </c>
      <c r="F154" s="8">
        <f t="shared" si="42"/>
        <v>2740433.03</v>
      </c>
      <c r="G154" s="8">
        <f t="shared" si="42"/>
        <v>2544827.39</v>
      </c>
      <c r="H154" s="8">
        <f t="shared" si="42"/>
        <v>12679307.530000001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24" sqref="A24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74" t="s">
        <v>327</v>
      </c>
      <c r="B1" s="75"/>
      <c r="C1" s="75"/>
      <c r="D1" s="75"/>
      <c r="E1" s="75"/>
      <c r="F1" s="75"/>
      <c r="G1" s="76"/>
    </row>
    <row r="2" spans="1:7">
      <c r="A2" s="12"/>
      <c r="B2" s="77" t="s">
        <v>0</v>
      </c>
      <c r="C2" s="77"/>
      <c r="D2" s="77"/>
      <c r="E2" s="77"/>
      <c r="F2" s="77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8613370</v>
      </c>
      <c r="C5" s="8">
        <f t="shared" ref="C5:G5" si="0">SUM(C6:C13)</f>
        <v>70483.56</v>
      </c>
      <c r="D5" s="8">
        <f t="shared" si="0"/>
        <v>8683853.5599999987</v>
      </c>
      <c r="E5" s="8">
        <f t="shared" si="0"/>
        <v>2099189.42</v>
      </c>
      <c r="F5" s="8">
        <f t="shared" si="0"/>
        <v>1903583.78</v>
      </c>
      <c r="G5" s="8">
        <f t="shared" si="0"/>
        <v>6584664.1399999987</v>
      </c>
    </row>
    <row r="6" spans="1:7">
      <c r="A6" s="18" t="s">
        <v>324</v>
      </c>
      <c r="B6" s="9">
        <v>1485260.33</v>
      </c>
      <c r="C6" s="9">
        <v>0</v>
      </c>
      <c r="D6" s="9">
        <f>B6+C6</f>
        <v>1485260.33</v>
      </c>
      <c r="E6" s="9">
        <v>521925.18</v>
      </c>
      <c r="F6" s="9">
        <v>514808.24</v>
      </c>
      <c r="G6" s="9">
        <f>D6-E6</f>
        <v>963335.15000000014</v>
      </c>
    </row>
    <row r="7" spans="1:7">
      <c r="A7" s="18" t="s">
        <v>325</v>
      </c>
      <c r="B7" s="9">
        <v>2909364.53</v>
      </c>
      <c r="C7" s="9">
        <v>0</v>
      </c>
      <c r="D7" s="9">
        <f t="shared" ref="D7:D13" si="1">B7+C7</f>
        <v>2909364.53</v>
      </c>
      <c r="E7" s="9">
        <v>931916.24</v>
      </c>
      <c r="F7" s="9">
        <v>909442.56000000006</v>
      </c>
      <c r="G7" s="9">
        <f t="shared" ref="G7:G13" si="2">D7-E7</f>
        <v>1977448.2899999998</v>
      </c>
    </row>
    <row r="8" spans="1:7">
      <c r="A8" s="18" t="s">
        <v>326</v>
      </c>
      <c r="B8" s="9">
        <v>4218745.1399999997</v>
      </c>
      <c r="C8" s="9">
        <v>70483.56</v>
      </c>
      <c r="D8" s="9">
        <f t="shared" si="1"/>
        <v>4289228.6999999993</v>
      </c>
      <c r="E8" s="9">
        <v>645348</v>
      </c>
      <c r="F8" s="9">
        <v>479332.98</v>
      </c>
      <c r="G8" s="9">
        <f t="shared" si="2"/>
        <v>3643880.6999999993</v>
      </c>
    </row>
    <row r="9" spans="1:7">
      <c r="A9" s="18" t="s">
        <v>90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91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92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93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94</v>
      </c>
      <c r="B15" s="9"/>
      <c r="C15" s="9"/>
      <c r="D15" s="9"/>
      <c r="E15" s="9"/>
      <c r="F15" s="9"/>
      <c r="G15" s="9"/>
    </row>
    <row r="16" spans="1:7">
      <c r="A16" s="19" t="s">
        <v>95</v>
      </c>
      <c r="B16" s="8">
        <f>SUM(B17:B24)</f>
        <v>6671636</v>
      </c>
      <c r="C16" s="8">
        <f t="shared" ref="C16:G16" si="3">SUM(C17:C24)</f>
        <v>64251</v>
      </c>
      <c r="D16" s="8">
        <f t="shared" si="3"/>
        <v>6735887</v>
      </c>
      <c r="E16" s="8">
        <f t="shared" si="3"/>
        <v>641243.6100000001</v>
      </c>
      <c r="F16" s="8">
        <f t="shared" si="3"/>
        <v>641243.6100000001</v>
      </c>
      <c r="G16" s="8">
        <f t="shared" si="3"/>
        <v>6094643.3900000006</v>
      </c>
    </row>
    <row r="17" spans="1:7">
      <c r="A17" s="18" t="s">
        <v>324</v>
      </c>
      <c r="B17" s="9">
        <v>1428252.48</v>
      </c>
      <c r="C17" s="9">
        <v>0</v>
      </c>
      <c r="D17" s="9">
        <f>B17+C17</f>
        <v>1428252.48</v>
      </c>
      <c r="E17" s="9">
        <v>93198.42</v>
      </c>
      <c r="F17" s="9">
        <v>93198.42</v>
      </c>
      <c r="G17" s="9">
        <f t="shared" ref="G17:G24" si="4">D17-E17</f>
        <v>1335054.06</v>
      </c>
    </row>
    <row r="18" spans="1:7">
      <c r="A18" s="18" t="s">
        <v>325</v>
      </c>
      <c r="B18" s="9">
        <v>4034902.34</v>
      </c>
      <c r="C18" s="9">
        <v>0</v>
      </c>
      <c r="D18" s="9">
        <f t="shared" ref="D18:D24" si="5">B18+C18</f>
        <v>4034902.34</v>
      </c>
      <c r="E18" s="9">
        <v>468254.25</v>
      </c>
      <c r="F18" s="9">
        <v>468254.25</v>
      </c>
      <c r="G18" s="9">
        <f t="shared" si="4"/>
        <v>3566648.09</v>
      </c>
    </row>
    <row r="19" spans="1:7">
      <c r="A19" s="18" t="s">
        <v>326</v>
      </c>
      <c r="B19" s="9">
        <v>1208481.18</v>
      </c>
      <c r="C19" s="9">
        <v>64251</v>
      </c>
      <c r="D19" s="9">
        <f t="shared" si="5"/>
        <v>1272732.18</v>
      </c>
      <c r="E19" s="9">
        <v>79790.94</v>
      </c>
      <c r="F19" s="9">
        <v>79790.94</v>
      </c>
      <c r="G19" s="9">
        <f t="shared" si="4"/>
        <v>1192941.24</v>
      </c>
    </row>
    <row r="20" spans="1:7">
      <c r="A20" s="18" t="s">
        <v>90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91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92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93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15285006</v>
      </c>
      <c r="C26" s="8">
        <f t="shared" ref="C26:G26" si="6">C5+C16</f>
        <v>134734.56</v>
      </c>
      <c r="D26" s="8">
        <f t="shared" si="6"/>
        <v>15419740.559999999</v>
      </c>
      <c r="E26" s="8">
        <f t="shared" si="6"/>
        <v>2740433.0300000003</v>
      </c>
      <c r="F26" s="8">
        <f t="shared" si="6"/>
        <v>2544827.39</v>
      </c>
      <c r="G26" s="8">
        <f t="shared" si="6"/>
        <v>12679307.529999999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sqref="A1:H1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74" t="s">
        <v>328</v>
      </c>
      <c r="B1" s="75"/>
      <c r="C1" s="75"/>
      <c r="D1" s="75"/>
      <c r="E1" s="75"/>
      <c r="F1" s="75"/>
      <c r="G1" s="75"/>
      <c r="H1" s="76"/>
    </row>
    <row r="2" spans="1:8" ht="12" customHeight="1">
      <c r="A2" s="79"/>
      <c r="B2" s="80"/>
      <c r="C2" s="78" t="s">
        <v>0</v>
      </c>
      <c r="D2" s="78"/>
      <c r="E2" s="78"/>
      <c r="F2" s="78"/>
      <c r="G2" s="78"/>
      <c r="H2" s="43"/>
    </row>
    <row r="3" spans="1:8" ht="22.5">
      <c r="A3" s="81" t="s">
        <v>1</v>
      </c>
      <c r="B3" s="82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83" t="s">
        <v>96</v>
      </c>
      <c r="B5" s="84"/>
      <c r="C5" s="8">
        <f>C6+C16+C25+C36</f>
        <v>8613370</v>
      </c>
      <c r="D5" s="8">
        <f t="shared" ref="D5:H5" si="0">D6+D16+D25+D36</f>
        <v>70483.56</v>
      </c>
      <c r="E5" s="8">
        <f t="shared" si="0"/>
        <v>8683853.5600000005</v>
      </c>
      <c r="F5" s="8">
        <f t="shared" si="0"/>
        <v>2099189.42</v>
      </c>
      <c r="G5" s="8">
        <f t="shared" si="0"/>
        <v>1903583.78</v>
      </c>
      <c r="H5" s="8">
        <f t="shared" si="0"/>
        <v>6584664.1400000006</v>
      </c>
    </row>
    <row r="6" spans="1:8" ht="12.75" customHeight="1">
      <c r="A6" s="68" t="s">
        <v>97</v>
      </c>
      <c r="B6" s="69"/>
      <c r="C6" s="8">
        <f>SUM(C7:C14)</f>
        <v>0</v>
      </c>
      <c r="D6" s="8">
        <f t="shared" ref="D6:H6" si="1">SUM(D7:D14)</f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pans="1:8">
      <c r="A7" s="46" t="s">
        <v>265</v>
      </c>
      <c r="B7" s="40" t="s">
        <v>98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266</v>
      </c>
      <c r="B8" s="40" t="s">
        <v>99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267</v>
      </c>
      <c r="B9" s="40" t="s">
        <v>100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268</v>
      </c>
      <c r="B10" s="40" t="s">
        <v>101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269</v>
      </c>
      <c r="B11" s="40" t="s">
        <v>102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46" t="s">
        <v>270</v>
      </c>
      <c r="B12" s="40" t="s">
        <v>103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271</v>
      </c>
      <c r="B13" s="40" t="s">
        <v>104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272</v>
      </c>
      <c r="B14" s="40" t="s">
        <v>105</v>
      </c>
      <c r="C14" s="9"/>
      <c r="D14" s="9"/>
      <c r="E14" s="9">
        <f t="shared" si="2"/>
        <v>0</v>
      </c>
      <c r="F14" s="9"/>
      <c r="G14" s="9"/>
      <c r="H14" s="9">
        <f t="shared" si="3"/>
        <v>0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68" t="s">
        <v>106</v>
      </c>
      <c r="B16" s="85"/>
      <c r="C16" s="8">
        <f>SUM(C17:C23)</f>
        <v>8613370</v>
      </c>
      <c r="D16" s="8">
        <f t="shared" ref="D16:G16" si="4">SUM(D17:D23)</f>
        <v>70483.56</v>
      </c>
      <c r="E16" s="8">
        <f t="shared" si="4"/>
        <v>8683853.5600000005</v>
      </c>
      <c r="F16" s="8">
        <f t="shared" si="4"/>
        <v>2099189.42</v>
      </c>
      <c r="G16" s="8">
        <f t="shared" si="4"/>
        <v>1903583.78</v>
      </c>
      <c r="H16" s="8">
        <f t="shared" si="3"/>
        <v>6584664.1400000006</v>
      </c>
    </row>
    <row r="17" spans="1:8">
      <c r="A17" s="46" t="s">
        <v>273</v>
      </c>
      <c r="B17" s="40" t="s">
        <v>107</v>
      </c>
      <c r="C17" s="9"/>
      <c r="D17" s="9"/>
      <c r="E17" s="9">
        <f>C17+D17</f>
        <v>0</v>
      </c>
      <c r="F17" s="9"/>
      <c r="G17" s="9"/>
      <c r="H17" s="9">
        <f t="shared" si="3"/>
        <v>0</v>
      </c>
    </row>
    <row r="18" spans="1:8">
      <c r="A18" s="46" t="s">
        <v>274</v>
      </c>
      <c r="B18" s="40" t="s">
        <v>108</v>
      </c>
      <c r="C18" s="9"/>
      <c r="D18" s="9"/>
      <c r="E18" s="9">
        <f t="shared" ref="E18:E23" si="5">C18+D18</f>
        <v>0</v>
      </c>
      <c r="F18" s="9"/>
      <c r="G18" s="9"/>
      <c r="H18" s="9">
        <f t="shared" si="3"/>
        <v>0</v>
      </c>
    </row>
    <row r="19" spans="1:8">
      <c r="A19" s="46" t="s">
        <v>275</v>
      </c>
      <c r="B19" s="40" t="s">
        <v>109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276</v>
      </c>
      <c r="B20" s="40" t="s">
        <v>110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46" t="s">
        <v>277</v>
      </c>
      <c r="B21" s="40" t="s">
        <v>111</v>
      </c>
      <c r="C21" s="9">
        <v>8613370</v>
      </c>
      <c r="D21" s="9">
        <v>70483.56</v>
      </c>
      <c r="E21" s="9">
        <f t="shared" si="5"/>
        <v>8683853.5600000005</v>
      </c>
      <c r="F21" s="9">
        <v>2099189.42</v>
      </c>
      <c r="G21" s="9">
        <v>1903583.78</v>
      </c>
      <c r="H21" s="9">
        <f t="shared" si="3"/>
        <v>6584664.1400000006</v>
      </c>
    </row>
    <row r="22" spans="1:8">
      <c r="A22" s="46" t="s">
        <v>278</v>
      </c>
      <c r="B22" s="40" t="s">
        <v>112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279</v>
      </c>
      <c r="B23" s="40" t="s">
        <v>113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68" t="s">
        <v>114</v>
      </c>
      <c r="B25" s="85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280</v>
      </c>
      <c r="B26" s="40" t="s">
        <v>115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281</v>
      </c>
      <c r="B27" s="40" t="s">
        <v>116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282</v>
      </c>
      <c r="B28" s="40" t="s">
        <v>117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283</v>
      </c>
      <c r="B29" s="40" t="s">
        <v>118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284</v>
      </c>
      <c r="B30" s="40" t="s">
        <v>119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285</v>
      </c>
      <c r="B31" s="40" t="s">
        <v>120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286</v>
      </c>
      <c r="B32" s="40" t="s">
        <v>121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287</v>
      </c>
      <c r="B33" s="40" t="s">
        <v>122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288</v>
      </c>
      <c r="B34" s="40" t="s">
        <v>123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68" t="s">
        <v>124</v>
      </c>
      <c r="B36" s="85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289</v>
      </c>
      <c r="B37" s="40" t="s">
        <v>125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290</v>
      </c>
      <c r="B38" s="48" t="s">
        <v>126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291</v>
      </c>
      <c r="B39" s="40" t="s">
        <v>127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292</v>
      </c>
      <c r="B40" s="40" t="s">
        <v>128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68" t="s">
        <v>129</v>
      </c>
      <c r="B42" s="85"/>
      <c r="C42" s="8">
        <f>C43+C53+C62+C73</f>
        <v>6671636</v>
      </c>
      <c r="D42" s="8">
        <f t="shared" ref="D42:G42" si="10">D43+D53+D62+D73</f>
        <v>64251</v>
      </c>
      <c r="E42" s="8">
        <f t="shared" si="10"/>
        <v>6735887</v>
      </c>
      <c r="F42" s="8">
        <f t="shared" si="10"/>
        <v>641243.61</v>
      </c>
      <c r="G42" s="8">
        <f t="shared" si="10"/>
        <v>641243.61</v>
      </c>
      <c r="H42" s="8">
        <f t="shared" si="3"/>
        <v>6094643.3899999997</v>
      </c>
    </row>
    <row r="43" spans="1:8" ht="12.75">
      <c r="A43" s="68" t="s">
        <v>97</v>
      </c>
      <c r="B43" s="85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293</v>
      </c>
      <c r="B44" s="40" t="s">
        <v>98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294</v>
      </c>
      <c r="B45" s="40" t="s">
        <v>99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295</v>
      </c>
      <c r="B46" s="40" t="s">
        <v>100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296</v>
      </c>
      <c r="B47" s="40" t="s">
        <v>101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297</v>
      </c>
      <c r="B48" s="40" t="s">
        <v>102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298</v>
      </c>
      <c r="B49" s="40" t="s">
        <v>103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299</v>
      </c>
      <c r="B50" s="40" t="s">
        <v>104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300</v>
      </c>
      <c r="B51" s="40" t="s">
        <v>105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68" t="s">
        <v>106</v>
      </c>
      <c r="B53" s="85"/>
      <c r="C53" s="8">
        <f>SUM(C54:C60)</f>
        <v>6671636</v>
      </c>
      <c r="D53" s="8">
        <f t="shared" ref="D53:G53" si="13">SUM(D54:D60)</f>
        <v>64251</v>
      </c>
      <c r="E53" s="8">
        <f t="shared" si="13"/>
        <v>6735887</v>
      </c>
      <c r="F53" s="8">
        <f t="shared" si="13"/>
        <v>641243.61</v>
      </c>
      <c r="G53" s="8">
        <f t="shared" si="13"/>
        <v>641243.61</v>
      </c>
      <c r="H53" s="8">
        <f t="shared" si="3"/>
        <v>6094643.3899999997</v>
      </c>
    </row>
    <row r="54" spans="1:8">
      <c r="A54" s="46" t="s">
        <v>301</v>
      </c>
      <c r="B54" s="40" t="s">
        <v>107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302</v>
      </c>
      <c r="B55" s="40" t="s">
        <v>108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>
      <c r="A56" s="46" t="s">
        <v>303</v>
      </c>
      <c r="B56" s="40" t="s">
        <v>109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304</v>
      </c>
      <c r="B57" s="40" t="s">
        <v>110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305</v>
      </c>
      <c r="B58" s="40" t="s">
        <v>111</v>
      </c>
      <c r="C58" s="9">
        <v>6671636</v>
      </c>
      <c r="D58" s="9">
        <v>64251</v>
      </c>
      <c r="E58" s="9">
        <f t="shared" si="14"/>
        <v>6735887</v>
      </c>
      <c r="F58" s="9">
        <v>641243.61</v>
      </c>
      <c r="G58" s="9">
        <v>641243.61</v>
      </c>
      <c r="H58" s="9">
        <f t="shared" si="3"/>
        <v>6094643.3899999997</v>
      </c>
    </row>
    <row r="59" spans="1:8">
      <c r="A59" s="46" t="s">
        <v>306</v>
      </c>
      <c r="B59" s="40" t="s">
        <v>112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307</v>
      </c>
      <c r="B60" s="40" t="s">
        <v>113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68" t="s">
        <v>114</v>
      </c>
      <c r="B62" s="85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308</v>
      </c>
      <c r="B63" s="40" t="s">
        <v>115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309</v>
      </c>
      <c r="B64" s="40" t="s">
        <v>116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310</v>
      </c>
      <c r="B65" s="40" t="s">
        <v>117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311</v>
      </c>
      <c r="B66" s="40" t="s">
        <v>118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312</v>
      </c>
      <c r="B67" s="40" t="s">
        <v>119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313</v>
      </c>
      <c r="B68" s="40" t="s">
        <v>120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314</v>
      </c>
      <c r="B69" s="40" t="s">
        <v>121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315</v>
      </c>
      <c r="B70" s="40" t="s">
        <v>122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316</v>
      </c>
      <c r="B71" s="40" t="s">
        <v>123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68" t="s">
        <v>124</v>
      </c>
      <c r="B73" s="85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317</v>
      </c>
      <c r="B74" s="40" t="s">
        <v>125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318</v>
      </c>
      <c r="B75" s="48" t="s">
        <v>126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319</v>
      </c>
      <c r="B76" s="40" t="s">
        <v>127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320</v>
      </c>
      <c r="B77" s="40" t="s">
        <v>128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68" t="s">
        <v>83</v>
      </c>
      <c r="B79" s="85"/>
      <c r="C79" s="8">
        <f>C5+C42</f>
        <v>15285006</v>
      </c>
      <c r="D79" s="8">
        <f t="shared" ref="D79:H79" si="20">D5+D42</f>
        <v>134734.56</v>
      </c>
      <c r="E79" s="8">
        <f t="shared" si="20"/>
        <v>15419740.560000001</v>
      </c>
      <c r="F79" s="8">
        <f t="shared" si="20"/>
        <v>2740433.03</v>
      </c>
      <c r="G79" s="8">
        <f t="shared" si="20"/>
        <v>2544827.39</v>
      </c>
      <c r="H79" s="8">
        <f t="shared" si="20"/>
        <v>12679307.530000001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ITUTLB</cp:lastModifiedBy>
  <cp:lastPrinted>2017-04-18T18:51:15Z</cp:lastPrinted>
  <dcterms:created xsi:type="dcterms:W3CDTF">2017-01-11T17:22:36Z</dcterms:created>
  <dcterms:modified xsi:type="dcterms:W3CDTF">2022-04-21T19:02:37Z</dcterms:modified>
</cp:coreProperties>
</file>