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dad y Finanzas\UTLB 2020\ESTADOS FINANCIEROS\PAGINA WEB\3ER TRIMESTRE\"/>
    </mc:Choice>
  </mc:AlternateContent>
  <bookViews>
    <workbookView xWindow="0" yWindow="0" windowWidth="28800" windowHeight="12135" firstSheet="18" activeTab="25"/>
  </bookViews>
  <sheets>
    <sheet name="EA" sheetId="62" r:id="rId1"/>
    <sheet name="ESF" sheetId="64" r:id="rId2"/>
    <sheet name="ECSF" sheetId="65" r:id="rId3"/>
    <sheet name="EAA" sheetId="67" r:id="rId4"/>
    <sheet name="EADOP" sheetId="68" r:id="rId5"/>
    <sheet name="EVHP" sheetId="69" r:id="rId6"/>
    <sheet name="EFE" sheetId="70" r:id="rId7"/>
    <sheet name="IPC" sheetId="12" r:id="rId8"/>
    <sheet name="N_ESF" sheetId="71" r:id="rId9"/>
    <sheet name="N_ACT" sheetId="72" r:id="rId10"/>
    <sheet name="N_VHP" sheetId="73" r:id="rId11"/>
    <sheet name="N_EFE" sheetId="74" r:id="rId12"/>
    <sheet name="Conciliacion_Ig" sheetId="75" r:id="rId13"/>
    <sheet name="Conciliacion_Eg" sheetId="76" r:id="rId14"/>
    <sheet name="Memoria" sheetId="77" r:id="rId15"/>
    <sheet name="EAI" sheetId="78" r:id="rId16"/>
    <sheet name="CA" sheetId="81" r:id="rId17"/>
    <sheet name="COG" sheetId="79" r:id="rId18"/>
    <sheet name="CTG" sheetId="80" r:id="rId19"/>
    <sheet name="CFG" sheetId="82" r:id="rId20"/>
    <sheet name="EN" sheetId="25" r:id="rId21"/>
    <sheet name="ID" sheetId="26" r:id="rId22"/>
    <sheet name="GCP" sheetId="83" r:id="rId23"/>
    <sheet name="PPI " sheetId="84" r:id="rId24"/>
    <sheet name="IR " sheetId="85" r:id="rId25"/>
    <sheet name="FF" sheetId="90" r:id="rId26"/>
    <sheet name="IPF" sheetId="86" r:id="rId27"/>
    <sheet name="Muebles_Contable" sheetId="87" r:id="rId28"/>
    <sheet name="Inmuebles_Contable" sheetId="88" r:id="rId29"/>
    <sheet name="MPASUB" sheetId="33" r:id="rId30"/>
    <sheet name="RCTAB" sheetId="89" r:id="rId31"/>
    <sheet name="DGTOF" sheetId="35" r:id="rId32"/>
    <sheet name="Esq Bur" sheetId="36" r:id="rId33"/>
  </sheets>
  <externalReferences>
    <externalReference r:id="rId34"/>
  </externalReferences>
  <definedNames>
    <definedName name="_xlnm._FilterDatabase" localSheetId="19" hidden="1">CFG!$A$3:$H$36</definedName>
    <definedName name="_xlnm._FilterDatabase" localSheetId="17" hidden="1">COG!$A$3:$H$76</definedName>
    <definedName name="_xlnm._FilterDatabase" localSheetId="0" hidden="1">EA!#REF!</definedName>
    <definedName name="_xlnm._FilterDatabase" localSheetId="3" hidden="1">EAA!$A$2:$G$24</definedName>
    <definedName name="_xlnm._FilterDatabase" localSheetId="4" hidden="1">EADOP!$A$2:$F$33</definedName>
    <definedName name="_xlnm._FilterDatabase" localSheetId="15" hidden="1">EAI!#REF!</definedName>
    <definedName name="_xlnm._FilterDatabase" localSheetId="2" hidden="1">ECSF!$A$2:$C$58</definedName>
    <definedName name="_xlnm._FilterDatabase" localSheetId="6" hidden="1">EFE!#REF!</definedName>
    <definedName name="_xlnm._FilterDatabase" localSheetId="1" hidden="1">ESF!$A$2:$G$39</definedName>
    <definedName name="_xlnm._FilterDatabase" localSheetId="5" hidden="1">EVHP!$A$2:$F$38</definedName>
    <definedName name="_xlnm._FilterDatabase" localSheetId="24" hidden="1">'IR '!$A$2:$AC$10</definedName>
    <definedName name="Abr" localSheetId="30">#REF!</definedName>
    <definedName name="Abr">#REF!</definedName>
    <definedName name="_xlnm.Print_Area" localSheetId="15">EAI!$A$1:$H$45</definedName>
    <definedName name="_xlnm.Print_Area" localSheetId="32">'Esq Bur'!$A$1:$D$33</definedName>
    <definedName name="_xlnm.Print_Area" localSheetId="21">ID!$A$1:$F$40</definedName>
    <definedName name="_xlnm.Print_Area" localSheetId="29">MPASUB!$A$1:$H$105</definedName>
    <definedName name="Ene" localSheetId="30">#REF!</definedName>
    <definedName name="Ene">#REF!</definedName>
    <definedName name="Feb" localSheetId="30">#REF!</definedName>
    <definedName name="Feb">#REF!</definedName>
    <definedName name="Jul" localSheetId="30">#REF!</definedName>
    <definedName name="Jul">#REF!</definedName>
    <definedName name="Jun" localSheetId="30">#REF!</definedName>
    <definedName name="Jun">#REF!</definedName>
    <definedName name="Mar" localSheetId="30">#REF!</definedName>
    <definedName name="Mar">#REF!</definedName>
    <definedName name="May" localSheetId="30">#REF!</definedName>
    <definedName name="May">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90" l="1"/>
  <c r="D36" i="90"/>
  <c r="C36" i="90"/>
  <c r="E28" i="90"/>
  <c r="E40" i="90" s="1"/>
  <c r="D28" i="90"/>
  <c r="D40" i="90" s="1"/>
  <c r="C28" i="90"/>
  <c r="C40" i="90" s="1"/>
  <c r="C24" i="90"/>
  <c r="E14" i="90"/>
  <c r="D14" i="90"/>
  <c r="C14" i="90"/>
  <c r="E3" i="90"/>
  <c r="E24" i="90" s="1"/>
  <c r="D3" i="90"/>
  <c r="D24" i="90" s="1"/>
  <c r="C3" i="90"/>
  <c r="U4" i="85" l="1"/>
  <c r="U3" i="85"/>
  <c r="U6" i="85"/>
  <c r="U7" i="85"/>
  <c r="U8" i="85"/>
  <c r="U9" i="85"/>
  <c r="U10" i="85"/>
  <c r="U11" i="85"/>
  <c r="U12" i="85"/>
  <c r="U13" i="85"/>
  <c r="U5" i="85"/>
  <c r="H96" i="33" l="1"/>
  <c r="E29" i="86" l="1"/>
  <c r="D29" i="86"/>
  <c r="C29" i="86"/>
  <c r="D17" i="86"/>
  <c r="D21" i="86" s="1"/>
  <c r="D13" i="86"/>
  <c r="C13" i="86"/>
  <c r="C17" i="86" s="1"/>
  <c r="C21" i="86" s="1"/>
  <c r="E9" i="86"/>
  <c r="D9" i="86"/>
  <c r="C9" i="86"/>
  <c r="E5" i="86"/>
  <c r="E13" i="86" s="1"/>
  <c r="E17" i="86" s="1"/>
  <c r="E21" i="86" s="1"/>
  <c r="D5" i="86"/>
  <c r="C5" i="86"/>
  <c r="K17" i="84" l="1"/>
  <c r="K19" i="84" s="1"/>
  <c r="J17" i="84"/>
  <c r="J19" i="84" s="1"/>
  <c r="I17" i="84"/>
  <c r="H17" i="84"/>
  <c r="H19" i="84" s="1"/>
  <c r="G17" i="84"/>
  <c r="G19" i="84" s="1"/>
  <c r="M16" i="84"/>
  <c r="L16" i="84"/>
  <c r="K11" i="84"/>
  <c r="L11" i="84" s="1"/>
  <c r="J11" i="84"/>
  <c r="I11" i="84"/>
  <c r="H11" i="84"/>
  <c r="G11" i="84"/>
  <c r="M9" i="84"/>
  <c r="G21" i="84" l="1"/>
  <c r="H21" i="84"/>
  <c r="M17" i="84"/>
  <c r="I19" i="84"/>
  <c r="M19" i="84" s="1"/>
  <c r="J21" i="84"/>
  <c r="L19" i="84"/>
  <c r="M11" i="84"/>
  <c r="L17" i="84"/>
  <c r="K21" i="84"/>
  <c r="F34" i="83"/>
  <c r="I34" i="83" s="1"/>
  <c r="F33" i="83"/>
  <c r="I33" i="83" s="1"/>
  <c r="F32" i="83"/>
  <c r="I32" i="83" s="1"/>
  <c r="F31" i="83"/>
  <c r="I31" i="83" s="1"/>
  <c r="I30" i="83" s="1"/>
  <c r="H30" i="83"/>
  <c r="G30" i="83"/>
  <c r="F30" i="83"/>
  <c r="E30" i="83"/>
  <c r="D30" i="83"/>
  <c r="F29" i="83"/>
  <c r="I29" i="83" s="1"/>
  <c r="F28" i="83"/>
  <c r="I28" i="83" s="1"/>
  <c r="F27" i="83"/>
  <c r="I27" i="83" s="1"/>
  <c r="F26" i="83"/>
  <c r="I26" i="83" s="1"/>
  <c r="H25" i="83"/>
  <c r="G25" i="83"/>
  <c r="E25" i="83"/>
  <c r="D25" i="83"/>
  <c r="F24" i="83"/>
  <c r="F22" i="83" s="1"/>
  <c r="F23" i="83"/>
  <c r="I23" i="83" s="1"/>
  <c r="H22" i="83"/>
  <c r="G22" i="83"/>
  <c r="E22" i="83"/>
  <c r="D22" i="83"/>
  <c r="F21" i="83"/>
  <c r="I21" i="83" s="1"/>
  <c r="F20" i="83"/>
  <c r="F18" i="83" s="1"/>
  <c r="F19" i="83"/>
  <c r="I19" i="83" s="1"/>
  <c r="H18" i="83"/>
  <c r="G18" i="83"/>
  <c r="E18" i="83"/>
  <c r="D18" i="83"/>
  <c r="F17" i="83"/>
  <c r="I17" i="83" s="1"/>
  <c r="F16" i="83"/>
  <c r="I16" i="83" s="1"/>
  <c r="F15" i="83"/>
  <c r="I15" i="83" s="1"/>
  <c r="F14" i="83"/>
  <c r="I14" i="83" s="1"/>
  <c r="F13" i="83"/>
  <c r="I13" i="83" s="1"/>
  <c r="F12" i="83"/>
  <c r="I12" i="83" s="1"/>
  <c r="F11" i="83"/>
  <c r="I11" i="83" s="1"/>
  <c r="F10" i="83"/>
  <c r="I10" i="83" s="1"/>
  <c r="I9" i="83" s="1"/>
  <c r="H9" i="83"/>
  <c r="G9" i="83"/>
  <c r="F9" i="83"/>
  <c r="E9" i="83"/>
  <c r="D9" i="83"/>
  <c r="F8" i="83"/>
  <c r="I8" i="83" s="1"/>
  <c r="F7" i="83"/>
  <c r="I7" i="83" s="1"/>
  <c r="I6" i="83" s="1"/>
  <c r="H6" i="83"/>
  <c r="H35" i="83" s="1"/>
  <c r="G6" i="83"/>
  <c r="G35" i="83" s="1"/>
  <c r="E6" i="83"/>
  <c r="E35" i="83" s="1"/>
  <c r="D6" i="83"/>
  <c r="D35" i="83" s="1"/>
  <c r="I21" i="84" l="1"/>
  <c r="M21" i="84" s="1"/>
  <c r="L21" i="84"/>
  <c r="I25" i="83"/>
  <c r="I18" i="83"/>
  <c r="I35" i="83" s="1"/>
  <c r="F25" i="83"/>
  <c r="I20" i="83"/>
  <c r="I24" i="83"/>
  <c r="I22" i="83" s="1"/>
  <c r="F6" i="83"/>
  <c r="F35" i="83" s="1"/>
  <c r="E36" i="82" l="1"/>
  <c r="H36" i="82" s="1"/>
  <c r="E35" i="82"/>
  <c r="H35" i="82" s="1"/>
  <c r="E34" i="82"/>
  <c r="E32" i="82" s="1"/>
  <c r="E33" i="82"/>
  <c r="H33" i="82" s="1"/>
  <c r="G32" i="82"/>
  <c r="G37" i="82" s="1"/>
  <c r="F32" i="82"/>
  <c r="F37" i="82" s="1"/>
  <c r="D32" i="82"/>
  <c r="D37" i="82" s="1"/>
  <c r="C32" i="82"/>
  <c r="C37" i="82" s="1"/>
  <c r="E31" i="82"/>
  <c r="H31" i="82" s="1"/>
  <c r="E30" i="82"/>
  <c r="H30" i="82" s="1"/>
  <c r="E29" i="82"/>
  <c r="H29" i="82" s="1"/>
  <c r="E28" i="82"/>
  <c r="H28" i="82" s="1"/>
  <c r="E27" i="82"/>
  <c r="H27" i="82" s="1"/>
  <c r="E26" i="82"/>
  <c r="H26" i="82" s="1"/>
  <c r="E25" i="82"/>
  <c r="H25" i="82" s="1"/>
  <c r="E24" i="82"/>
  <c r="E22" i="82" s="1"/>
  <c r="E23" i="82"/>
  <c r="H23" i="82" s="1"/>
  <c r="G22" i="82"/>
  <c r="F22" i="82"/>
  <c r="D22" i="82"/>
  <c r="C22" i="82"/>
  <c r="E21" i="82"/>
  <c r="H21" i="82" s="1"/>
  <c r="E20" i="82"/>
  <c r="H20" i="82" s="1"/>
  <c r="E19" i="82"/>
  <c r="H19" i="82" s="1"/>
  <c r="E18" i="82"/>
  <c r="H18" i="82" s="1"/>
  <c r="E17" i="82"/>
  <c r="H17" i="82" s="1"/>
  <c r="E16" i="82"/>
  <c r="E14" i="82" s="1"/>
  <c r="E15" i="82"/>
  <c r="H15" i="82" s="1"/>
  <c r="G14" i="82"/>
  <c r="F14" i="82"/>
  <c r="D14" i="82"/>
  <c r="C14" i="82"/>
  <c r="E13" i="82"/>
  <c r="H13" i="82" s="1"/>
  <c r="E12" i="82"/>
  <c r="H12" i="82" s="1"/>
  <c r="E11" i="82"/>
  <c r="H11" i="82" s="1"/>
  <c r="E10" i="82"/>
  <c r="H10" i="82" s="1"/>
  <c r="E9" i="82"/>
  <c r="H9" i="82" s="1"/>
  <c r="E8" i="82"/>
  <c r="H8" i="82" s="1"/>
  <c r="E7" i="82"/>
  <c r="H7" i="82" s="1"/>
  <c r="E6" i="82"/>
  <c r="E5" i="82" s="1"/>
  <c r="G5" i="82"/>
  <c r="F5" i="82"/>
  <c r="D5" i="82"/>
  <c r="C5" i="82"/>
  <c r="G39" i="81"/>
  <c r="F39" i="81"/>
  <c r="D39" i="81"/>
  <c r="C39" i="81"/>
  <c r="E38" i="81"/>
  <c r="H38" i="81" s="1"/>
  <c r="E37" i="81"/>
  <c r="H37" i="81" s="1"/>
  <c r="E36" i="81"/>
  <c r="H36" i="81" s="1"/>
  <c r="E35" i="81"/>
  <c r="H35" i="81" s="1"/>
  <c r="E34" i="81"/>
  <c r="H34" i="81" s="1"/>
  <c r="E33" i="81"/>
  <c r="H33" i="81" s="1"/>
  <c r="E32" i="81"/>
  <c r="H32" i="81" s="1"/>
  <c r="G25" i="81"/>
  <c r="F25" i="81"/>
  <c r="D25" i="81"/>
  <c r="C25" i="81"/>
  <c r="E24" i="81"/>
  <c r="H24" i="81" s="1"/>
  <c r="E23" i="81"/>
  <c r="H23" i="81" s="1"/>
  <c r="E22" i="81"/>
  <c r="H22" i="81" s="1"/>
  <c r="E21" i="81"/>
  <c r="H21" i="81" s="1"/>
  <c r="G14" i="81"/>
  <c r="F14" i="81"/>
  <c r="D14" i="81"/>
  <c r="C14" i="81"/>
  <c r="E12" i="81"/>
  <c r="H12" i="81" s="1"/>
  <c r="E11" i="81"/>
  <c r="H11" i="81" s="1"/>
  <c r="E10" i="81"/>
  <c r="H10" i="81" s="1"/>
  <c r="E9" i="81"/>
  <c r="H9" i="81" s="1"/>
  <c r="E8" i="81"/>
  <c r="H8" i="81" s="1"/>
  <c r="E7" i="81"/>
  <c r="H7" i="81" s="1"/>
  <c r="E6" i="81"/>
  <c r="H6" i="81" s="1"/>
  <c r="G10" i="80"/>
  <c r="F10" i="80"/>
  <c r="D10" i="80"/>
  <c r="C10" i="80"/>
  <c r="E9" i="80"/>
  <c r="H9" i="80" s="1"/>
  <c r="E8" i="80"/>
  <c r="H8" i="80" s="1"/>
  <c r="E7" i="80"/>
  <c r="H7" i="80" s="1"/>
  <c r="E6" i="80"/>
  <c r="H6" i="80" s="1"/>
  <c r="E5" i="80"/>
  <c r="H5" i="80" s="1"/>
  <c r="E76" i="79"/>
  <c r="H76" i="79" s="1"/>
  <c r="E75" i="79"/>
  <c r="H75" i="79" s="1"/>
  <c r="E74" i="79"/>
  <c r="H74" i="79" s="1"/>
  <c r="E73" i="79"/>
  <c r="H73" i="79" s="1"/>
  <c r="E72" i="79"/>
  <c r="H72" i="79" s="1"/>
  <c r="E71" i="79"/>
  <c r="H71" i="79" s="1"/>
  <c r="E70" i="79"/>
  <c r="H70" i="79" s="1"/>
  <c r="G69" i="79"/>
  <c r="F69" i="79"/>
  <c r="E69" i="79"/>
  <c r="H69" i="79" s="1"/>
  <c r="D69" i="79"/>
  <c r="C69" i="79"/>
  <c r="E68" i="79"/>
  <c r="H68" i="79" s="1"/>
  <c r="E67" i="79"/>
  <c r="H67" i="79" s="1"/>
  <c r="E66" i="79"/>
  <c r="H66" i="79" s="1"/>
  <c r="G65" i="79"/>
  <c r="F65" i="79"/>
  <c r="E65" i="79"/>
  <c r="H65" i="79" s="1"/>
  <c r="D65" i="79"/>
  <c r="C65" i="79"/>
  <c r="E64" i="79"/>
  <c r="H64" i="79" s="1"/>
  <c r="E63" i="79"/>
  <c r="H63" i="79" s="1"/>
  <c r="E62" i="79"/>
  <c r="H62" i="79" s="1"/>
  <c r="E61" i="79"/>
  <c r="H61" i="79" s="1"/>
  <c r="E60" i="79"/>
  <c r="H60" i="79" s="1"/>
  <c r="E59" i="79"/>
  <c r="H59" i="79" s="1"/>
  <c r="E58" i="79"/>
  <c r="H58" i="79" s="1"/>
  <c r="G57" i="79"/>
  <c r="F57" i="79"/>
  <c r="E57" i="79"/>
  <c r="H57" i="79" s="1"/>
  <c r="D57" i="79"/>
  <c r="C57" i="79"/>
  <c r="E56" i="79"/>
  <c r="H56" i="79" s="1"/>
  <c r="E55" i="79"/>
  <c r="H55" i="79" s="1"/>
  <c r="E54" i="79"/>
  <c r="H54" i="79" s="1"/>
  <c r="G53" i="79"/>
  <c r="F53" i="79"/>
  <c r="E53" i="79"/>
  <c r="H53" i="79" s="1"/>
  <c r="D53" i="79"/>
  <c r="C53" i="79"/>
  <c r="E52" i="79"/>
  <c r="H52" i="79" s="1"/>
  <c r="E51" i="79"/>
  <c r="H51" i="79" s="1"/>
  <c r="E50" i="79"/>
  <c r="H50" i="79" s="1"/>
  <c r="E49" i="79"/>
  <c r="H49" i="79" s="1"/>
  <c r="E48" i="79"/>
  <c r="H48" i="79" s="1"/>
  <c r="E47" i="79"/>
  <c r="H47" i="79" s="1"/>
  <c r="E46" i="79"/>
  <c r="H46" i="79" s="1"/>
  <c r="E45" i="79"/>
  <c r="H45" i="79" s="1"/>
  <c r="E44" i="79"/>
  <c r="H44" i="79" s="1"/>
  <c r="G43" i="79"/>
  <c r="F43" i="79"/>
  <c r="E43" i="79"/>
  <c r="H43" i="79" s="1"/>
  <c r="D43" i="79"/>
  <c r="C43" i="79"/>
  <c r="E42" i="79"/>
  <c r="H42" i="79" s="1"/>
  <c r="E41" i="79"/>
  <c r="H41" i="79" s="1"/>
  <c r="E40" i="79"/>
  <c r="H40" i="79" s="1"/>
  <c r="E39" i="79"/>
  <c r="H39" i="79" s="1"/>
  <c r="E38" i="79"/>
  <c r="H38" i="79" s="1"/>
  <c r="E37" i="79"/>
  <c r="H37" i="79" s="1"/>
  <c r="E36" i="79"/>
  <c r="H36" i="79" s="1"/>
  <c r="E35" i="79"/>
  <c r="H35" i="79" s="1"/>
  <c r="E34" i="79"/>
  <c r="H34" i="79" s="1"/>
  <c r="G33" i="79"/>
  <c r="F33" i="79"/>
  <c r="E33" i="79"/>
  <c r="H33" i="79" s="1"/>
  <c r="D33" i="79"/>
  <c r="C33" i="79"/>
  <c r="E32" i="79"/>
  <c r="H32" i="79" s="1"/>
  <c r="E31" i="79"/>
  <c r="H31" i="79" s="1"/>
  <c r="E30" i="79"/>
  <c r="H30" i="79" s="1"/>
  <c r="E29" i="79"/>
  <c r="H29" i="79" s="1"/>
  <c r="E28" i="79"/>
  <c r="H28" i="79" s="1"/>
  <c r="E27" i="79"/>
  <c r="H27" i="79" s="1"/>
  <c r="E26" i="79"/>
  <c r="H26" i="79" s="1"/>
  <c r="E25" i="79"/>
  <c r="H25" i="79" s="1"/>
  <c r="E24" i="79"/>
  <c r="H24" i="79" s="1"/>
  <c r="G23" i="79"/>
  <c r="F23" i="79"/>
  <c r="E23" i="79"/>
  <c r="H23" i="79" s="1"/>
  <c r="D23" i="79"/>
  <c r="C23" i="79"/>
  <c r="E22" i="79"/>
  <c r="H22" i="79" s="1"/>
  <c r="E21" i="79"/>
  <c r="H21" i="79" s="1"/>
  <c r="E20" i="79"/>
  <c r="H20" i="79" s="1"/>
  <c r="E19" i="79"/>
  <c r="H19" i="79" s="1"/>
  <c r="E18" i="79"/>
  <c r="H18" i="79" s="1"/>
  <c r="E17" i="79"/>
  <c r="H17" i="79" s="1"/>
  <c r="E16" i="79"/>
  <c r="H16" i="79" s="1"/>
  <c r="E15" i="79"/>
  <c r="H15" i="79" s="1"/>
  <c r="E14" i="79"/>
  <c r="H14" i="79" s="1"/>
  <c r="G13" i="79"/>
  <c r="F13" i="79"/>
  <c r="E13" i="79"/>
  <c r="H13" i="79" s="1"/>
  <c r="D13" i="79"/>
  <c r="C13" i="79"/>
  <c r="E12" i="79"/>
  <c r="H12" i="79" s="1"/>
  <c r="E11" i="79"/>
  <c r="H11" i="79" s="1"/>
  <c r="E10" i="79"/>
  <c r="H10" i="79" s="1"/>
  <c r="E9" i="79"/>
  <c r="H9" i="79" s="1"/>
  <c r="E8" i="79"/>
  <c r="H8" i="79" s="1"/>
  <c r="E7" i="79"/>
  <c r="H7" i="79" s="1"/>
  <c r="E6" i="79"/>
  <c r="H6" i="79" s="1"/>
  <c r="G5" i="79"/>
  <c r="G77" i="79" s="1"/>
  <c r="F5" i="79"/>
  <c r="F77" i="79" s="1"/>
  <c r="E5" i="79"/>
  <c r="H5" i="79" s="1"/>
  <c r="H77" i="79" s="1"/>
  <c r="D5" i="79"/>
  <c r="D77" i="79" s="1"/>
  <c r="C5" i="79"/>
  <c r="C77" i="79" s="1"/>
  <c r="E37" i="82" l="1"/>
  <c r="H22" i="82"/>
  <c r="H6" i="82"/>
  <c r="H5" i="82" s="1"/>
  <c r="H16" i="82"/>
  <c r="H14" i="82" s="1"/>
  <c r="H24" i="82"/>
  <c r="H34" i="82"/>
  <c r="H32" i="82" s="1"/>
  <c r="H39" i="81"/>
  <c r="H25" i="81"/>
  <c r="H14" i="81"/>
  <c r="E25" i="81"/>
  <c r="E39" i="81"/>
  <c r="E14" i="81"/>
  <c r="H10" i="80"/>
  <c r="E10" i="80"/>
  <c r="E77" i="79"/>
  <c r="H37" i="82" l="1"/>
  <c r="H38" i="78" l="1"/>
  <c r="E38" i="78"/>
  <c r="H37" i="78"/>
  <c r="H39" i="78" s="1"/>
  <c r="G37" i="78"/>
  <c r="G39" i="78" s="1"/>
  <c r="F37" i="78"/>
  <c r="F39" i="78" s="1"/>
  <c r="E37" i="78"/>
  <c r="D37" i="78"/>
  <c r="D39" i="78" s="1"/>
  <c r="C37" i="78"/>
  <c r="C39" i="78" s="1"/>
  <c r="H35" i="78"/>
  <c r="E35" i="78"/>
  <c r="H34" i="78"/>
  <c r="E34" i="78"/>
  <c r="H33" i="78"/>
  <c r="E33" i="78"/>
  <c r="E31" i="78" s="1"/>
  <c r="H32" i="78"/>
  <c r="E32" i="78"/>
  <c r="H31" i="78"/>
  <c r="G31" i="78"/>
  <c r="F31" i="78"/>
  <c r="D31" i="78"/>
  <c r="C31" i="78"/>
  <c r="H29" i="78"/>
  <c r="E29" i="78"/>
  <c r="H28" i="78"/>
  <c r="E28" i="78"/>
  <c r="H27" i="78"/>
  <c r="E27" i="78"/>
  <c r="H26" i="78"/>
  <c r="E26" i="78"/>
  <c r="H25" i="78"/>
  <c r="E25" i="78"/>
  <c r="H24" i="78"/>
  <c r="E24" i="78"/>
  <c r="H23" i="78"/>
  <c r="E23" i="78"/>
  <c r="H22" i="78"/>
  <c r="E22" i="78"/>
  <c r="E21" i="78" s="1"/>
  <c r="H21" i="78"/>
  <c r="G21" i="78"/>
  <c r="F21" i="78"/>
  <c r="D21" i="78"/>
  <c r="C21" i="78"/>
  <c r="G16" i="78"/>
  <c r="F16" i="78"/>
  <c r="D16" i="78"/>
  <c r="C16" i="78"/>
  <c r="H14" i="78"/>
  <c r="E14" i="78"/>
  <c r="H13" i="78"/>
  <c r="E13" i="78"/>
  <c r="H12" i="78"/>
  <c r="E12" i="78"/>
  <c r="H11" i="78"/>
  <c r="E11" i="78"/>
  <c r="H10" i="78"/>
  <c r="E10" i="78"/>
  <c r="H9" i="78"/>
  <c r="E9" i="78"/>
  <c r="H8" i="78"/>
  <c r="E8" i="78"/>
  <c r="H7" i="78"/>
  <c r="E7" i="78"/>
  <c r="H6" i="78"/>
  <c r="E6" i="78"/>
  <c r="H5" i="78"/>
  <c r="H16" i="78" s="1"/>
  <c r="E5" i="78"/>
  <c r="E16" i="78" s="1"/>
  <c r="E39" i="78" l="1"/>
  <c r="F47" i="77" l="1"/>
  <c r="F46" i="77"/>
  <c r="F45" i="77"/>
  <c r="F44" i="77"/>
  <c r="F43" i="77"/>
  <c r="F42" i="77"/>
  <c r="F41" i="77"/>
  <c r="F40" i="77"/>
  <c r="F39" i="77"/>
  <c r="F38" i="77"/>
  <c r="F37" i="77"/>
  <c r="F36" i="77"/>
  <c r="F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F14" i="77"/>
  <c r="F13" i="77"/>
  <c r="F12" i="77"/>
  <c r="F11" i="77"/>
  <c r="F10" i="77"/>
  <c r="F9" i="77"/>
  <c r="H2" i="77"/>
  <c r="C30" i="76"/>
  <c r="C7" i="76"/>
  <c r="C39" i="76" s="1"/>
  <c r="C15" i="75"/>
  <c r="C7" i="75"/>
  <c r="C20" i="75" s="1"/>
  <c r="C79" i="74"/>
  <c r="D78" i="74"/>
  <c r="C78" i="74"/>
  <c r="D69" i="74"/>
  <c r="C69" i="74"/>
  <c r="D67" i="74"/>
  <c r="C67" i="74"/>
  <c r="D65" i="74"/>
  <c r="C65" i="74"/>
  <c r="D59" i="74"/>
  <c r="C59" i="74"/>
  <c r="D56" i="74"/>
  <c r="C56" i="74"/>
  <c r="D47" i="74"/>
  <c r="C47" i="74"/>
  <c r="C46" i="74" s="1"/>
  <c r="D46" i="74"/>
  <c r="C37" i="74"/>
  <c r="C28" i="74"/>
  <c r="C20" i="74"/>
  <c r="D15" i="74"/>
  <c r="C15" i="74"/>
  <c r="E2" i="74"/>
  <c r="C25" i="73"/>
  <c r="C21" i="73"/>
  <c r="C16" i="73"/>
  <c r="E2" i="73"/>
  <c r="C222" i="72"/>
  <c r="C221" i="72" s="1"/>
  <c r="C211" i="72"/>
  <c r="C209" i="72"/>
  <c r="C207" i="72"/>
  <c r="C201" i="72"/>
  <c r="C198" i="72"/>
  <c r="C189" i="72"/>
  <c r="C185" i="72"/>
  <c r="C183" i="72"/>
  <c r="C180" i="72"/>
  <c r="C177" i="72"/>
  <c r="C174" i="72"/>
  <c r="C170" i="72"/>
  <c r="C163" i="72" s="1"/>
  <c r="C167" i="72"/>
  <c r="C164" i="72"/>
  <c r="C160" i="72"/>
  <c r="C154" i="72"/>
  <c r="C152" i="72"/>
  <c r="C149" i="72"/>
  <c r="C145" i="72"/>
  <c r="C140" i="72"/>
  <c r="C137" i="72"/>
  <c r="C134" i="72"/>
  <c r="C131" i="72"/>
  <c r="C120" i="72"/>
  <c r="C110" i="72"/>
  <c r="C103" i="72"/>
  <c r="C102" i="72"/>
  <c r="C89" i="72"/>
  <c r="C87" i="72"/>
  <c r="C85" i="72"/>
  <c r="C79" i="72"/>
  <c r="C75" i="72" s="1"/>
  <c r="C76" i="72"/>
  <c r="C67" i="72"/>
  <c r="C61" i="72"/>
  <c r="C60" i="72" s="1"/>
  <c r="C46" i="72"/>
  <c r="C37" i="72"/>
  <c r="C34" i="72"/>
  <c r="C28" i="72"/>
  <c r="C25" i="72"/>
  <c r="C19" i="72"/>
  <c r="C9" i="72"/>
  <c r="E2" i="72"/>
  <c r="C142" i="71"/>
  <c r="C130" i="71"/>
  <c r="C123" i="71"/>
  <c r="D120" i="71"/>
  <c r="D119" i="71"/>
  <c r="D118" i="71"/>
  <c r="G117" i="71"/>
  <c r="F117" i="71"/>
  <c r="E117" i="71"/>
  <c r="C117" i="71"/>
  <c r="D116" i="71"/>
  <c r="D115" i="71"/>
  <c r="D114" i="71"/>
  <c r="D113" i="71"/>
  <c r="D112" i="71"/>
  <c r="D111" i="71"/>
  <c r="D110" i="71"/>
  <c r="D109" i="71"/>
  <c r="D108" i="71"/>
  <c r="G107" i="71"/>
  <c r="F107" i="71"/>
  <c r="E107" i="71"/>
  <c r="C107" i="71"/>
  <c r="C100" i="71"/>
  <c r="C93" i="71"/>
  <c r="C87" i="71"/>
  <c r="E77" i="71"/>
  <c r="D77" i="71"/>
  <c r="C77" i="71"/>
  <c r="E71" i="71"/>
  <c r="D71" i="71"/>
  <c r="C71" i="71"/>
  <c r="E59" i="71"/>
  <c r="D59" i="71"/>
  <c r="C59" i="71"/>
  <c r="E51" i="71"/>
  <c r="D51" i="71"/>
  <c r="C51" i="71"/>
  <c r="C38" i="71"/>
  <c r="C29" i="71"/>
  <c r="H2" i="71"/>
  <c r="D117" i="71" l="1"/>
  <c r="D107" i="71"/>
  <c r="C173" i="72"/>
  <c r="C8" i="72"/>
  <c r="C188" i="72"/>
  <c r="C130" i="72"/>
  <c r="C101" i="72" l="1"/>
  <c r="D130" i="72" s="1"/>
  <c r="D223" i="72" l="1"/>
  <c r="D217" i="72"/>
  <c r="D213" i="72"/>
  <c r="D210" i="72"/>
  <c r="D204" i="72"/>
  <c r="D194" i="72"/>
  <c r="D190" i="72"/>
  <c r="D182" i="72"/>
  <c r="D179" i="72"/>
  <c r="D176" i="72"/>
  <c r="D162" i="72"/>
  <c r="D159" i="72"/>
  <c r="D155" i="72"/>
  <c r="D146" i="72"/>
  <c r="D143" i="72"/>
  <c r="D128" i="72"/>
  <c r="D124" i="72"/>
  <c r="D117" i="72"/>
  <c r="D113" i="72"/>
  <c r="D106" i="72"/>
  <c r="D218" i="72"/>
  <c r="D214" i="72"/>
  <c r="D208" i="72"/>
  <c r="D205" i="72"/>
  <c r="D198" i="72"/>
  <c r="D191" i="72"/>
  <c r="D185" i="72"/>
  <c r="D168" i="72"/>
  <c r="D153" i="72"/>
  <c r="D147" i="72"/>
  <c r="D140" i="72"/>
  <c r="D134" i="72"/>
  <c r="D129" i="72"/>
  <c r="D121" i="72"/>
  <c r="D114" i="72"/>
  <c r="D107" i="72"/>
  <c r="D220" i="72"/>
  <c r="D216" i="72"/>
  <c r="D212" i="72"/>
  <c r="D203" i="72"/>
  <c r="D200" i="72"/>
  <c r="D197" i="72"/>
  <c r="D193" i="72"/>
  <c r="D187" i="72"/>
  <c r="D184" i="72"/>
  <c r="D181" i="72"/>
  <c r="D178" i="72"/>
  <c r="D175" i="72"/>
  <c r="D161" i="72"/>
  <c r="D158" i="72"/>
  <c r="D142" i="72"/>
  <c r="D139" i="72"/>
  <c r="D136" i="72"/>
  <c r="D133" i="72"/>
  <c r="D127" i="72"/>
  <c r="D123" i="72"/>
  <c r="D116" i="72"/>
  <c r="D112" i="72"/>
  <c r="D109" i="72"/>
  <c r="D105" i="72"/>
  <c r="D219" i="72"/>
  <c r="D215" i="72"/>
  <c r="D206" i="72"/>
  <c r="D202" i="72"/>
  <c r="D199" i="72"/>
  <c r="D196" i="72"/>
  <c r="D192" i="72"/>
  <c r="D186" i="72"/>
  <c r="D172" i="72"/>
  <c r="D169" i="72"/>
  <c r="D166" i="72"/>
  <c r="D157" i="72"/>
  <c r="D151" i="72"/>
  <c r="D148" i="72"/>
  <c r="D141" i="72"/>
  <c r="D138" i="72"/>
  <c r="D135" i="72"/>
  <c r="D132" i="72"/>
  <c r="D126" i="72"/>
  <c r="D122" i="72"/>
  <c r="D119" i="72"/>
  <c r="D115" i="72"/>
  <c r="D111" i="72"/>
  <c r="D108" i="72"/>
  <c r="D104" i="72"/>
  <c r="D201" i="72"/>
  <c r="D195" i="72"/>
  <c r="D171" i="72"/>
  <c r="D165" i="72"/>
  <c r="D156" i="72"/>
  <c r="D150" i="72"/>
  <c r="D144" i="72"/>
  <c r="D137" i="72"/>
  <c r="D131" i="72"/>
  <c r="D125" i="72"/>
  <c r="D118" i="72"/>
  <c r="D110" i="72"/>
  <c r="D103" i="72"/>
  <c r="D154" i="72"/>
  <c r="D145" i="72"/>
  <c r="D163" i="72"/>
  <c r="D164" i="72"/>
  <c r="D120" i="72"/>
  <c r="D152" i="72"/>
  <c r="D221" i="72"/>
  <c r="D180" i="72"/>
  <c r="D170" i="72"/>
  <c r="D173" i="72"/>
  <c r="D177" i="72"/>
  <c r="D167" i="72"/>
  <c r="D174" i="72"/>
  <c r="D211" i="72"/>
  <c r="D183" i="72"/>
  <c r="D207" i="72"/>
  <c r="D188" i="72"/>
  <c r="D160" i="72"/>
  <c r="D189" i="72"/>
  <c r="D102" i="72"/>
  <c r="D149" i="72"/>
  <c r="D209" i="72"/>
  <c r="D222" i="72"/>
  <c r="E53" i="70" l="1"/>
  <c r="D53" i="70"/>
  <c r="E52" i="70"/>
  <c r="D52" i="70"/>
  <c r="E48" i="70"/>
  <c r="D48" i="70"/>
  <c r="E47" i="70"/>
  <c r="E57" i="70" s="1"/>
  <c r="D47" i="70"/>
  <c r="D57" i="70" s="1"/>
  <c r="E40" i="70"/>
  <c r="D40" i="70"/>
  <c r="E36" i="70"/>
  <c r="E44" i="70" s="1"/>
  <c r="D36" i="70"/>
  <c r="D44" i="70" s="1"/>
  <c r="E16" i="70"/>
  <c r="D16" i="70"/>
  <c r="E5" i="70"/>
  <c r="E33" i="70" s="1"/>
  <c r="D5" i="70"/>
  <c r="D33" i="70" s="1"/>
  <c r="D59" i="70" l="1"/>
  <c r="E59" i="70"/>
  <c r="F36" i="69" l="1"/>
  <c r="F35" i="69"/>
  <c r="F34" i="69"/>
  <c r="E34" i="69"/>
  <c r="F32" i="69"/>
  <c r="F31" i="69"/>
  <c r="F30" i="69"/>
  <c r="F29" i="69"/>
  <c r="F28" i="69"/>
  <c r="D27" i="69"/>
  <c r="F27" i="69" s="1"/>
  <c r="C27" i="69"/>
  <c r="F25" i="69"/>
  <c r="F24" i="69"/>
  <c r="F23" i="69"/>
  <c r="B22" i="69"/>
  <c r="F22" i="69" s="1"/>
  <c r="E20" i="69"/>
  <c r="E38" i="69" s="1"/>
  <c r="F18" i="69"/>
  <c r="F17" i="69"/>
  <c r="E16" i="69"/>
  <c r="F16" i="69" s="1"/>
  <c r="F14" i="69"/>
  <c r="F13" i="69"/>
  <c r="F12" i="69"/>
  <c r="F11" i="69"/>
  <c r="F10" i="69"/>
  <c r="D9" i="69"/>
  <c r="D20" i="69" s="1"/>
  <c r="D38" i="69" s="1"/>
  <c r="C9" i="69"/>
  <c r="F9" i="69" s="1"/>
  <c r="F7" i="69"/>
  <c r="F6" i="69"/>
  <c r="F5" i="69"/>
  <c r="B4" i="69"/>
  <c r="B20" i="69" s="1"/>
  <c r="B38" i="69" l="1"/>
  <c r="F4" i="69"/>
  <c r="C20" i="69"/>
  <c r="C38" i="69" s="1"/>
  <c r="F20" i="69" l="1"/>
  <c r="F38" i="69"/>
  <c r="F23" i="68" l="1"/>
  <c r="E23" i="68"/>
  <c r="F18" i="68"/>
  <c r="F29" i="68" s="1"/>
  <c r="E18" i="68"/>
  <c r="E29" i="68" s="1"/>
  <c r="F10" i="68"/>
  <c r="F16" i="68" s="1"/>
  <c r="E10" i="68"/>
  <c r="E16" i="68" s="1"/>
  <c r="F5" i="68"/>
  <c r="E5" i="68"/>
  <c r="E3" i="68" l="1"/>
  <c r="E33" i="68" s="1"/>
  <c r="F3" i="68"/>
  <c r="F33" i="68" s="1"/>
  <c r="F24" i="67" l="1"/>
  <c r="G24" i="67" s="1"/>
  <c r="F23" i="67"/>
  <c r="G23" i="67" s="1"/>
  <c r="F22" i="67"/>
  <c r="G22" i="67" s="1"/>
  <c r="F21" i="67"/>
  <c r="G21" i="67" s="1"/>
  <c r="F20" i="67"/>
  <c r="G20" i="67" s="1"/>
  <c r="F19" i="67"/>
  <c r="G19" i="67" s="1"/>
  <c r="F18" i="67"/>
  <c r="G18" i="67" s="1"/>
  <c r="F17" i="67"/>
  <c r="G17" i="67" s="1"/>
  <c r="F16" i="67"/>
  <c r="G16" i="67" s="1"/>
  <c r="E15" i="67"/>
  <c r="D15" i="67"/>
  <c r="C15" i="67"/>
  <c r="G13" i="67"/>
  <c r="F13" i="67"/>
  <c r="F12" i="67"/>
  <c r="G12" i="67" s="1"/>
  <c r="G11" i="67"/>
  <c r="F11" i="67"/>
  <c r="F10" i="67"/>
  <c r="G10" i="67" s="1"/>
  <c r="G9" i="67"/>
  <c r="F9" i="67"/>
  <c r="F8" i="67"/>
  <c r="G8" i="67" s="1"/>
  <c r="G7" i="67"/>
  <c r="F7" i="67"/>
  <c r="F6" i="67"/>
  <c r="E6" i="67"/>
  <c r="E4" i="67" s="1"/>
  <c r="D6" i="67"/>
  <c r="C6" i="67"/>
  <c r="D4" i="67"/>
  <c r="C4" i="67"/>
  <c r="G6" i="67" l="1"/>
  <c r="G15" i="67"/>
  <c r="F15" i="67"/>
  <c r="F4" i="67" s="1"/>
  <c r="G4" i="67" l="1"/>
  <c r="C56" i="65" l="1"/>
  <c r="B56" i="65"/>
  <c r="C49" i="65"/>
  <c r="B49" i="65"/>
  <c r="C44" i="65"/>
  <c r="B44" i="65"/>
  <c r="C43" i="65"/>
  <c r="B43" i="65"/>
  <c r="C35" i="65"/>
  <c r="B35" i="65"/>
  <c r="C25" i="65"/>
  <c r="C24" i="65" s="1"/>
  <c r="B25" i="65"/>
  <c r="B24" i="65" s="1"/>
  <c r="C13" i="65"/>
  <c r="B13" i="65"/>
  <c r="C4" i="65"/>
  <c r="B4" i="65"/>
  <c r="C3" i="65"/>
  <c r="B3" i="65"/>
  <c r="G42" i="64" l="1"/>
  <c r="G46" i="64" s="1"/>
  <c r="F42" i="64"/>
  <c r="F46" i="64" s="1"/>
  <c r="G35" i="64"/>
  <c r="F35" i="64"/>
  <c r="G30" i="64"/>
  <c r="F30" i="64"/>
  <c r="C26" i="64"/>
  <c r="B26" i="64"/>
  <c r="G24" i="64"/>
  <c r="G26" i="64" s="1"/>
  <c r="F24" i="64"/>
  <c r="F26" i="64" s="1"/>
  <c r="G14" i="64"/>
  <c r="F14" i="64"/>
  <c r="C13" i="64"/>
  <c r="C28" i="64" s="1"/>
  <c r="B13" i="64"/>
  <c r="B28" i="64" s="1"/>
  <c r="F48" i="64" l="1"/>
  <c r="G48" i="64"/>
  <c r="D56" i="62" l="1"/>
  <c r="C56" i="62"/>
  <c r="D49" i="62"/>
  <c r="C49" i="62"/>
  <c r="C59" i="62" s="1"/>
  <c r="D43" i="62"/>
  <c r="C43" i="62"/>
  <c r="D39" i="62"/>
  <c r="C39" i="62"/>
  <c r="D29" i="62"/>
  <c r="C29" i="62"/>
  <c r="D25" i="62"/>
  <c r="D59" i="62" s="1"/>
  <c r="C25" i="62"/>
  <c r="D15" i="62"/>
  <c r="C15" i="62"/>
  <c r="D12" i="62"/>
  <c r="C12" i="62"/>
  <c r="D4" i="62"/>
  <c r="D22" i="62" s="1"/>
  <c r="C4" i="62"/>
  <c r="C22" i="62" s="1"/>
  <c r="C61" i="62" s="1"/>
  <c r="D61" i="62" l="1"/>
</calcChain>
</file>

<file path=xl/sharedStrings.xml><?xml version="1.0" encoding="utf-8"?>
<sst xmlns="http://schemas.openxmlformats.org/spreadsheetml/2006/main" count="4158" uniqueCount="2187">
  <si>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</si>
  <si>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</si>
  <si>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</si>
  <si>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</si>
  <si>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</si>
  <si>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</si>
  <si>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</si>
  <si>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</si>
  <si>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</si>
  <si>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</si>
  <si>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</si>
  <si>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</si>
  <si>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</si>
  <si>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</si>
  <si>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</si>
  <si>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</si>
  <si>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</si>
  <si>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</si>
  <si>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</si>
  <si>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</si>
  <si>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</si>
  <si>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</si>
  <si>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</si>
  <si>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</si>
  <si>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</si>
  <si>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</si>
  <si>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</si>
  <si>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</si>
  <si>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</si>
  <si>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</si>
  <si>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</si>
  <si>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</si>
  <si>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</si>
  <si>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</si>
  <si>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</si>
  <si>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</si>
  <si>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</si>
  <si>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</si>
  <si>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</si>
  <si>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</si>
  <si>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</si>
  <si>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</si>
  <si>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</si>
  <si>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</si>
  <si>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</si>
  <si>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</si>
  <si>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</si>
  <si>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</si>
  <si>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</si>
  <si>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</si>
  <si>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</si>
  <si>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</si>
  <si>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</si>
  <si>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</si>
  <si>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</si>
  <si>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</si>
  <si>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</si>
  <si>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</si>
  <si>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</si>
  <si>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INGRESOS Y OTROS BENEFICIOS</t>
  </si>
  <si>
    <t>Ingresos de Gestión</t>
  </si>
  <si>
    <t>XX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</si>
  <si>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</si>
  <si>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</si>
  <si>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</si>
  <si>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</si>
  <si>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</si>
  <si>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</si>
  <si>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</si>
  <si>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</si>
  <si>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</si>
  <si>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</si>
  <si>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</si>
  <si>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</si>
  <si>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</si>
  <si>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</si>
  <si>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</si>
  <si>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</si>
  <si>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</si>
  <si>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</si>
  <si>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</si>
  <si>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</si>
  <si>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</si>
  <si>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</si>
  <si>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</si>
  <si>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</si>
  <si>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</si>
  <si>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</si>
  <si>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</si>
  <si>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</si>
  <si>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</si>
  <si>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</si>
  <si>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</si>
  <si>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</si>
  <si>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</si>
  <si>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</si>
  <si>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</si>
  <si>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</si>
  <si>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</si>
  <si>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</si>
  <si>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</si>
  <si>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</si>
  <si>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</si>
  <si>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</si>
  <si>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</si>
  <si>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</si>
  <si>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</si>
  <si>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</si>
  <si>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</si>
  <si>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</si>
  <si>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</si>
  <si>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</si>
  <si>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</si>
  <si>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</si>
  <si>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Origen</t>
  </si>
  <si>
    <t>Aplicación</t>
  </si>
  <si>
    <t>Exceso o Insuficiencia en la Actualización de la Hacienda Pública/Patrimonio</t>
  </si>
  <si>
    <t>Concepto</t>
  </si>
  <si>
    <t>Saldo Inicial 
1</t>
  </si>
  <si>
    <t>Cargos del Periodo 2</t>
  </si>
  <si>
    <t>Abonos del Periodo 3</t>
  </si>
  <si>
    <t>Saldo Final 
4 (1+2-3)</t>
  </si>
  <si>
    <t>Variación Del Periodo
(4-1)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</si>
  <si>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</si>
  <si>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</si>
  <si>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</si>
  <si>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</si>
  <si>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</si>
  <si>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</si>
  <si>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</si>
  <si>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</si>
  <si>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</si>
  <si>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</si>
  <si>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</si>
  <si>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</si>
  <si>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</si>
  <si>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</si>
  <si>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</si>
  <si>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</si>
  <si>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</si>
  <si>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</si>
  <si>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</si>
  <si>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</si>
  <si>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</si>
  <si>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</si>
  <si>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</si>
  <si>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</si>
  <si>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2019</t>
  </si>
  <si>
    <t>Hacienda Pública / Patrimonio Generado Neto de 2019</t>
  </si>
  <si>
    <t xml:space="preserve">Revalúos  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</si>
  <si>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</si>
  <si>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</si>
  <si>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</si>
  <si>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</si>
  <si>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</si>
  <si>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</si>
  <si>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Flujo de Efectivo de las Actividades de Operación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</si>
  <si>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</si>
  <si>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</si>
  <si>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Otros Orígenes de Operación</t>
  </si>
  <si>
    <t>xx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</si>
  <si>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</si>
  <si>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</si>
  <si>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</si>
  <si>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</si>
  <si>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 Neto de Efectivo por Actividades de Operación</t>
  </si>
  <si>
    <t>Flujo de Efectivo de las actividades de Inversión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</si>
  <si>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</si>
  <si>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</si>
  <si>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</si>
  <si>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</si>
  <si>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</si>
  <si>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</si>
  <si>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</si>
  <si>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</si>
  <si>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</si>
  <si>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</si>
  <si>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</si>
  <si>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</si>
  <si>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</si>
  <si>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</si>
  <si>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</si>
  <si>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NOMBRE</t>
  </si>
  <si>
    <t>CONCEPTO</t>
  </si>
  <si>
    <t>JUICIOS</t>
  </si>
  <si>
    <t>SIN INFORMACIÓN A REVELAR</t>
  </si>
  <si>
    <t>GARANTÍAS</t>
  </si>
  <si>
    <t>AVALES</t>
  </si>
  <si>
    <t>PENSIONES Y JUBILACIONES</t>
  </si>
  <si>
    <t>DEUDA CONTINGENTE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</si>
  <si>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</si>
  <si>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</si>
  <si>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</si>
  <si>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</si>
  <si>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</si>
  <si>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</si>
  <si>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</si>
  <si>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</si>
  <si>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</si>
  <si>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</si>
  <si>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</si>
  <si>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</si>
  <si>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</si>
  <si>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</si>
  <si>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</si>
  <si>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</si>
  <si>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</si>
  <si>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</si>
  <si>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</si>
  <si>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</si>
  <si>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</si>
  <si>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</si>
  <si>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</si>
  <si>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</si>
  <si>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</si>
  <si>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</si>
  <si>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</si>
  <si>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</si>
  <si>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</si>
  <si>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</si>
  <si>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</si>
  <si>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Sistema de Costeo</t>
  </si>
  <si>
    <t>Método de Valuación</t>
  </si>
  <si>
    <t>Convencia de la Aplicación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</si>
  <si>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</si>
  <si>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</si>
  <si>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</si>
  <si>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</si>
  <si>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</si>
  <si>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</si>
  <si>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</si>
  <si>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</si>
  <si>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</si>
  <si>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</si>
  <si>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</si>
  <si>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</si>
  <si>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</si>
  <si>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</si>
  <si>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</si>
  <si>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</si>
  <si>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</si>
  <si>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</si>
  <si>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</si>
  <si>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</si>
  <si>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</si>
  <si>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</si>
  <si>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</si>
  <si>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</si>
  <si>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</si>
  <si>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</si>
  <si>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</si>
  <si>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</si>
  <si>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</si>
  <si>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</si>
  <si>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</si>
  <si>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</si>
  <si>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</si>
  <si>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</si>
  <si>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</si>
  <si>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</si>
  <si>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</si>
  <si>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</si>
  <si>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</si>
  <si>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</si>
  <si>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</si>
  <si>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</si>
  <si>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</si>
  <si>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</si>
  <si>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</si>
  <si>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</si>
  <si>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</si>
  <si>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</si>
  <si>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</si>
  <si>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</si>
  <si>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</si>
  <si>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</si>
  <si>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Estimaciones para Cuentas Incobrables por Derechos a Recibir Efectivo o Equivalentes</t>
  </si>
  <si>
    <t>Estimación por Deterioro de Inventarios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</si>
  <si>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</si>
  <si>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</si>
  <si>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</si>
  <si>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</si>
  <si>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</si>
  <si>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</si>
  <si>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</si>
  <si>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</si>
  <si>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</si>
  <si>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</si>
  <si>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</si>
  <si>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</si>
  <si>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</si>
  <si>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</si>
  <si>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</si>
  <si>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</si>
  <si>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</si>
  <si>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</si>
  <si>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</si>
  <si>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</si>
  <si>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</si>
  <si>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</si>
  <si>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</si>
  <si>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</si>
  <si>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</si>
  <si>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</si>
  <si>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</si>
  <si>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</si>
  <si>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</si>
  <si>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</si>
  <si>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</si>
  <si>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</si>
  <si>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</si>
  <si>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</si>
  <si>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</si>
  <si>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</si>
  <si>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Créditos Diferidos a Largo Plazo</t>
  </si>
  <si>
    <t>Intereses Cobrados por Adelantado a Largo Plazo</t>
  </si>
  <si>
    <t>Otros Pasivos Diferidos a Largo Plazo</t>
  </si>
  <si>
    <t>ACT-01 INGRESOS DE GESTION</t>
  </si>
  <si>
    <t>Característica Significativa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</si>
  <si>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</si>
  <si>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</si>
  <si>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</si>
  <si>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</si>
  <si>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</si>
  <si>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</si>
  <si>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</si>
  <si>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</si>
  <si>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</si>
  <si>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</si>
  <si>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</si>
  <si>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</si>
  <si>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</si>
  <si>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</si>
  <si>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</si>
  <si>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</si>
  <si>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</si>
  <si>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</si>
  <si>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</si>
  <si>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</si>
  <si>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</si>
  <si>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</si>
  <si>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</si>
  <si>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</si>
  <si>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</si>
  <si>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</si>
  <si>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</si>
  <si>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</si>
  <si>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</si>
  <si>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</si>
  <si>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</si>
  <si>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</si>
  <si>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</si>
  <si>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</si>
  <si>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</si>
  <si>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</si>
  <si>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</si>
  <si>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</si>
  <si>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</si>
  <si>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</si>
  <si>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</si>
  <si>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</si>
  <si>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</si>
  <si>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</si>
  <si>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</si>
  <si>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</si>
  <si>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</si>
  <si>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ACT-03 OTROS INGRESOS Y BENEFICIOS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</si>
  <si>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</si>
  <si>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</si>
  <si>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</si>
  <si>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</si>
  <si>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</si>
  <si>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</si>
  <si>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</si>
  <si>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</si>
  <si>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</si>
  <si>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</si>
  <si>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</si>
  <si>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</si>
  <si>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</si>
  <si>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ACT-04 GASTOS Y OTRAS PERDIDAS</t>
  </si>
  <si>
    <t>%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</si>
  <si>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</si>
  <si>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</si>
  <si>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</si>
  <si>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</si>
  <si>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</si>
  <si>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</si>
  <si>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</si>
  <si>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</si>
  <si>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</si>
  <si>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</si>
  <si>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</si>
  <si>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</si>
  <si>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</si>
  <si>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</si>
  <si>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</si>
  <si>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</si>
  <si>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</si>
  <si>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</si>
  <si>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</si>
  <si>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</si>
  <si>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</si>
  <si>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</si>
  <si>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</si>
  <si>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</si>
  <si>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</si>
  <si>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</si>
  <si>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</si>
  <si>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</si>
  <si>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</si>
  <si>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</si>
  <si>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</si>
  <si>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</si>
  <si>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</si>
  <si>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</si>
  <si>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</si>
  <si>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</si>
  <si>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</si>
  <si>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</si>
  <si>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</si>
  <si>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</si>
  <si>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</si>
  <si>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</si>
  <si>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</si>
  <si>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</si>
  <si>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</si>
  <si>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</si>
  <si>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</si>
  <si>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</si>
  <si>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</si>
  <si>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</si>
  <si>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</si>
  <si>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</si>
  <si>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</si>
  <si>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</si>
  <si>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</si>
  <si>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</si>
  <si>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</si>
  <si>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</si>
  <si>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</si>
  <si>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</si>
  <si>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</si>
  <si>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</si>
  <si>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</si>
  <si>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</si>
  <si>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</si>
  <si>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</si>
  <si>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</si>
  <si>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</si>
  <si>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</si>
  <si>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</si>
  <si>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</si>
  <si>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</si>
  <si>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</si>
  <si>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</si>
  <si>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</si>
  <si>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</si>
  <si>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</si>
  <si>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</si>
  <si>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</si>
  <si>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</si>
  <si>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</si>
  <si>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</si>
  <si>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</si>
  <si>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</si>
  <si>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</si>
  <si>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</si>
  <si>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</si>
  <si>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</si>
  <si>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</si>
  <si>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</si>
  <si>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</si>
  <si>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</si>
  <si>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</si>
  <si>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</si>
  <si>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</si>
  <si>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</si>
  <si>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</si>
  <si>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</si>
  <si>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</si>
  <si>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</si>
  <si>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</si>
  <si>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</si>
  <si>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</si>
  <si>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</si>
  <si>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</si>
  <si>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</si>
  <si>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</si>
  <si>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</si>
  <si>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</si>
  <si>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</si>
  <si>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</si>
  <si>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</si>
  <si>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</si>
  <si>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</si>
  <si>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</si>
  <si>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</si>
  <si>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</si>
  <si>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</si>
  <si>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</si>
  <si>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</si>
  <si>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</si>
  <si>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</si>
  <si>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</si>
  <si>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</si>
  <si>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</si>
  <si>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</si>
  <si>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</si>
  <si>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</si>
  <si>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</si>
  <si>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</si>
  <si>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</si>
  <si>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</si>
  <si>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</si>
  <si>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</si>
  <si>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</si>
  <si>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</si>
  <si>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</si>
  <si>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</si>
  <si>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</si>
  <si>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</si>
  <si>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</si>
  <si>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</si>
  <si>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</si>
  <si>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</si>
  <si>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</si>
  <si>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</si>
  <si>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</si>
  <si>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</si>
  <si>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</si>
  <si>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</si>
  <si>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</si>
  <si>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</si>
  <si>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</si>
  <si>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</si>
  <si>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</si>
  <si>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</si>
  <si>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</si>
  <si>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</si>
  <si>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</si>
  <si>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</si>
  <si>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</si>
  <si>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</si>
  <si>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</si>
  <si>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</si>
  <si>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</si>
  <si>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</si>
  <si>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</si>
  <si>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</si>
  <si>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</si>
  <si>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</si>
  <si>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</si>
  <si>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</si>
  <si>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</si>
  <si>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</si>
  <si>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</si>
  <si>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</si>
  <si>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</si>
  <si>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</si>
  <si>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</si>
  <si>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</si>
  <si>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</si>
  <si>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</si>
  <si>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</si>
  <si>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</si>
  <si>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</si>
  <si>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</si>
  <si>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</si>
  <si>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</si>
  <si>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</si>
  <si>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</si>
  <si>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</si>
  <si>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</si>
  <si>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</si>
  <si>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</si>
  <si>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</si>
  <si>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</si>
  <si>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</si>
  <si>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</si>
  <si>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</si>
  <si>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</si>
  <si>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</si>
  <si>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</si>
  <si>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</si>
  <si>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</si>
  <si>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</si>
  <si>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</si>
  <si>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</si>
  <si>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</si>
  <si>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</si>
  <si>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</si>
  <si>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</si>
  <si>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</si>
  <si>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</si>
  <si>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</si>
  <si>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</si>
  <si>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</si>
  <si>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</si>
  <si>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</si>
  <si>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</si>
  <si>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</si>
  <si>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</si>
  <si>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</si>
  <si>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</si>
  <si>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</si>
  <si>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</si>
  <si>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</si>
  <si>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</si>
  <si>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</si>
  <si>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</si>
  <si>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</si>
  <si>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</si>
  <si>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</si>
  <si>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</si>
  <si>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</si>
  <si>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</si>
  <si>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10</t>
  </si>
  <si>
    <t>20</t>
  </si>
  <si>
    <t>30</t>
  </si>
  <si>
    <t>40</t>
  </si>
  <si>
    <t>50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</si>
  <si>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</si>
  <si>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</si>
  <si>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</si>
  <si>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</si>
  <si>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</si>
  <si>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90</t>
  </si>
  <si>
    <t>00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</si>
  <si>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</si>
  <si>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</si>
  <si>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</si>
  <si>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</si>
  <si>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</si>
  <si>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</si>
  <si>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</si>
  <si>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</si>
  <si>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</si>
  <si>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</si>
  <si>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</si>
  <si>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</si>
  <si>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</si>
  <si>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</si>
  <si>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</si>
  <si>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</si>
  <si>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</si>
  <si>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</si>
  <si>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</si>
  <si>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0101 RECTORÍA</t>
  </si>
  <si>
    <t>0201 DIRECCIÓN ACADÉMICA</t>
  </si>
  <si>
    <t>0301 DIRECCIÓN ADMINISTRATIVA</t>
  </si>
  <si>
    <t>0401 ÓRGANO INTERNO DE CONTROL DE LA UTL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</si>
  <si>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</si>
  <si>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</si>
  <si>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</si>
  <si>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</si>
  <si>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</si>
  <si>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</si>
  <si>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</si>
  <si>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</si>
  <si>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</si>
  <si>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</si>
  <si>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</si>
  <si>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</si>
  <si>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</si>
  <si>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</si>
  <si>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</si>
  <si>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</si>
  <si>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</si>
  <si>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Adeudos de Ejercicios Fiscales Anteriores (Adefas)</t>
  </si>
  <si>
    <t>Deuda Pública</t>
  </si>
  <si>
    <t>Participaciones Y Aportaciones</t>
  </si>
  <si>
    <t>Otras Inversiones Financieras</t>
  </si>
  <si>
    <t>Inversiones Para el Fomento de Actividades Productivas.</t>
  </si>
  <si>
    <t>Inversiones Financieras Y Otras Provisiones</t>
  </si>
  <si>
    <t>Proyectos Productivos y Acciones de Fomento</t>
  </si>
  <si>
    <t>Bienes Muebles, Inmuebles E Intangibles</t>
  </si>
  <si>
    <t>Transferencias a Fideicomisos, Mandatos y Otros Análogos</t>
  </si>
  <si>
    <t>Transferencias, Asignaciones, Subsidios Y Otras Ayudas</t>
  </si>
  <si>
    <t>Servicios de Comunicación Social y Publicidad.</t>
  </si>
  <si>
    <t>Servicios Profesionales, Científicos, Técnicos y Otros Servicios</t>
  </si>
  <si>
    <t>Materiales y Suministros Para Seguridad</t>
  </si>
  <si>
    <t>Materiales Y Suministros</t>
  </si>
  <si>
    <t>Previsiones</t>
  </si>
  <si>
    <t>Gasto Corriente</t>
  </si>
  <si>
    <t>Gasto de Capital</t>
  </si>
  <si>
    <t>Amortización de la Deuda y Disminución de Pasivos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</si>
  <si>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</si>
  <si>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</si>
  <si>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</si>
  <si>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</si>
  <si>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</si>
  <si>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</si>
  <si>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</si>
  <si>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</si>
  <si>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</si>
  <si>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</si>
  <si>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</si>
  <si>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</si>
  <si>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</si>
  <si>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</si>
  <si>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</si>
  <si>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</si>
  <si>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</si>
  <si>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</si>
  <si>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</si>
  <si>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</si>
  <si>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</si>
  <si>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</si>
  <si>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</si>
  <si>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</si>
  <si>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</si>
  <si>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</si>
  <si>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</si>
  <si>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</si>
  <si>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</si>
  <si>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</si>
  <si>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</si>
  <si>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</si>
  <si>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</si>
  <si>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</si>
  <si>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</si>
  <si>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</si>
  <si>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</si>
  <si>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Creditos Bancarios</t>
  </si>
  <si>
    <t>Durante el periodo no se obtuvieron créditos.</t>
  </si>
  <si>
    <t>Total Créditos Bancarios</t>
  </si>
  <si>
    <t>Otros Instrumentos de Deuda</t>
  </si>
  <si>
    <t>Durante el periodo no se tienen instrumentos.</t>
  </si>
  <si>
    <t>Total Otros Instrumentos de Deuda</t>
  </si>
  <si>
    <t>TOTAL</t>
  </si>
  <si>
    <t>Créditos Bancarios</t>
  </si>
  <si>
    <t>Total de Intereses de Créditos Bancarios</t>
  </si>
  <si>
    <t>Total de Intereses de Otros Instrumentos de Deuda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</si>
  <si>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</si>
  <si>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</si>
  <si>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</si>
  <si>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</si>
  <si>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</si>
  <si>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</si>
  <si>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</si>
  <si>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</si>
  <si>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</si>
  <si>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</si>
  <si>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</si>
  <si>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</si>
  <si>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</si>
  <si>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</si>
  <si>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</si>
  <si>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</si>
  <si>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</si>
  <si>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</si>
  <si>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</si>
  <si>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</si>
  <si>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</si>
  <si>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</si>
  <si>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</si>
  <si>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</si>
  <si>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</si>
  <si>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</si>
  <si>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</si>
  <si>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</si>
  <si>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</si>
  <si>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</si>
  <si>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</si>
  <si>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</si>
  <si>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</si>
  <si>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</si>
  <si>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</si>
  <si>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</si>
  <si>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</si>
  <si>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</si>
  <si>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</si>
  <si>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</si>
  <si>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</si>
  <si>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</si>
  <si>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</si>
  <si>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</si>
  <si>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</si>
  <si>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</si>
  <si>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</si>
  <si>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</si>
  <si>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</si>
  <si>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</si>
  <si>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PROGRAMAS Y PROYECTOS DE INVERSIÓN</t>
  </si>
  <si>
    <t>Bajo protesta de decir verdad declaramos que los Estados Financieros y sus Notas son razonablemente correctos y responsabilidad del emisor</t>
  </si>
  <si>
    <t>Guanajuato Educado</t>
  </si>
  <si>
    <t>E017 Cobertura de Educación media Superior y Sueprior</t>
  </si>
  <si>
    <t>02</t>
  </si>
  <si>
    <t>05</t>
  </si>
  <si>
    <t>03</t>
  </si>
  <si>
    <t>P1346</t>
  </si>
  <si>
    <t>Gestión de los servicios educativos existentes</t>
  </si>
  <si>
    <t>P005 Gestión de centros escolares de Educación media Superior y Superior</t>
  </si>
  <si>
    <t>P1347</t>
  </si>
  <si>
    <t>Profesionalización del personal</t>
  </si>
  <si>
    <t>P2127</t>
  </si>
  <si>
    <t>Mantenimiento a la Infraestructura de la UTLB</t>
  </si>
  <si>
    <t>P2427</t>
  </si>
  <si>
    <t>Operación de servicios de vinculación con el entorno de la UTLB</t>
  </si>
  <si>
    <t>P2428</t>
  </si>
  <si>
    <t>Gestión de certificación de procesos (Sistema de Gestión de la Calidad)</t>
  </si>
  <si>
    <t>P2431</t>
  </si>
  <si>
    <t>Fortalecimiento a la formación integral en la UTLB</t>
  </si>
  <si>
    <t>G1129 Administración de los recursos financieros, humanos y materiales de la UT Laja Bajío</t>
  </si>
  <si>
    <t>G1129</t>
  </si>
  <si>
    <t>Administración de los recursos financieros, humanos y materiales de la UT Laja Bajío</t>
  </si>
  <si>
    <t>G1159 Dirección de Planeación Estratégica y Evaluación</t>
  </si>
  <si>
    <t>G1230</t>
  </si>
  <si>
    <t>Asuntos Jurídicos de la UTLB</t>
  </si>
  <si>
    <t>G2109 Planeación Estratégica UT Laja Bajío</t>
  </si>
  <si>
    <t>G1232</t>
  </si>
  <si>
    <t>Vinculación institucional UTLB</t>
  </si>
  <si>
    <t>Dirección Estratégic</t>
  </si>
  <si>
    <t>G2109</t>
  </si>
  <si>
    <t>Planeación Estratégica</t>
  </si>
  <si>
    <t>OPERACIÓN OIC UTLB</t>
  </si>
  <si>
    <t>G1316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</si>
  <si>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</si>
  <si>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</si>
  <si>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</si>
  <si>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</si>
  <si>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</si>
  <si>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</si>
  <si>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</si>
  <si>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</si>
  <si>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</si>
  <si>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</si>
  <si>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</si>
  <si>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</si>
  <si>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</si>
  <si>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</si>
  <si>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Código</t>
  </si>
  <si>
    <t>Descripción del Bien Mueble</t>
  </si>
  <si>
    <t>Valor en libros</t>
  </si>
  <si>
    <t>5110-000010101095</t>
  </si>
  <si>
    <t>SILLA ACOJINADA</t>
  </si>
  <si>
    <t>5110-000010101464</t>
  </si>
  <si>
    <t>5110-000010101451</t>
  </si>
  <si>
    <t>5110-000010101317</t>
  </si>
  <si>
    <t>5110-000010102116</t>
  </si>
  <si>
    <t>SILLAS DE VISITAS SIN BRAZOS</t>
  </si>
  <si>
    <t>5110-000010101082</t>
  </si>
  <si>
    <t>5110-000010101361</t>
  </si>
  <si>
    <t>5110-000010101254</t>
  </si>
  <si>
    <t>5110-000010101224</t>
  </si>
  <si>
    <t>5110-000010101209</t>
  </si>
  <si>
    <t>5110-000010101141</t>
  </si>
  <si>
    <t>5110-000010100310</t>
  </si>
  <si>
    <t>SILLA PLEGABLE</t>
  </si>
  <si>
    <t>5110-000010100187</t>
  </si>
  <si>
    <t>5110-000010101099</t>
  </si>
  <si>
    <t>5110-000010101194</t>
  </si>
  <si>
    <t>5110-000010101233</t>
  </si>
  <si>
    <t>5110-000010101238</t>
  </si>
  <si>
    <t>5110-000010101295</t>
  </si>
  <si>
    <t>5110-000010101348</t>
  </si>
  <si>
    <t>5110-000010100216</t>
  </si>
  <si>
    <t>5110-000010100197</t>
  </si>
  <si>
    <t>5110-000010100225</t>
  </si>
  <si>
    <t>5110-000010100335</t>
  </si>
  <si>
    <t>5110-000010100365</t>
  </si>
  <si>
    <t>5110-000010100535</t>
  </si>
  <si>
    <t>SILLA DE VISITA</t>
  </si>
  <si>
    <t>5110-000010101062</t>
  </si>
  <si>
    <t>5110-000010101140</t>
  </si>
  <si>
    <t>5110-000010101529</t>
  </si>
  <si>
    <t>SALA DE 3 PIEZAS</t>
  </si>
  <si>
    <t>5110-000010100149</t>
  </si>
  <si>
    <t>MESA RECTANGULAR PLEGABLE TIPO TABLON</t>
  </si>
  <si>
    <t>5110-000010100227</t>
  </si>
  <si>
    <t>5110-000010100279</t>
  </si>
  <si>
    <t>5110-000010100349</t>
  </si>
  <si>
    <t>5110-000010101078</t>
  </si>
  <si>
    <t>5110-000010101222</t>
  </si>
  <si>
    <t>5110-000010101266</t>
  </si>
  <si>
    <t>5110-000010101358</t>
  </si>
  <si>
    <t>5110-000010101465</t>
  </si>
  <si>
    <t>5110-000010100237</t>
  </si>
  <si>
    <t>5110-000010100269</t>
  </si>
  <si>
    <t>5110-000010101026</t>
  </si>
  <si>
    <t>5110-000010101034</t>
  </si>
  <si>
    <t>5110-000010101035</t>
  </si>
  <si>
    <t>5110-000010101192</t>
  </si>
  <si>
    <t>5110-000010101261</t>
  </si>
  <si>
    <t>5110-000010101310</t>
  </si>
  <si>
    <t>5110-000010101299</t>
  </si>
  <si>
    <t>5110-000010101416</t>
  </si>
  <si>
    <t>5110-000010101438</t>
  </si>
  <si>
    <t>5110-000010101542</t>
  </si>
  <si>
    <t>ESCRITORIO EN L</t>
  </si>
  <si>
    <t>5110-000010101424</t>
  </si>
  <si>
    <t>5110-000010101535</t>
  </si>
  <si>
    <t>5110-000010100210</t>
  </si>
  <si>
    <t>5110-000010100260</t>
  </si>
  <si>
    <t>5110-000010100185</t>
  </si>
  <si>
    <t>5110-000010101191</t>
  </si>
  <si>
    <t>5110-000010101350</t>
  </si>
  <si>
    <t>5110-000010101363</t>
  </si>
  <si>
    <t>5110-000010101429</t>
  </si>
  <si>
    <t>5110-000010101445</t>
  </si>
  <si>
    <t>5110-000010101454</t>
  </si>
  <si>
    <t>5110-000010100198</t>
  </si>
  <si>
    <t>5110-000010100235</t>
  </si>
  <si>
    <t>5110-000010100241</t>
  </si>
  <si>
    <t>5110-000010100396</t>
  </si>
  <si>
    <t>5110-000010100430</t>
  </si>
  <si>
    <t>TABLON RECTANGULAR PLEGABLE 2.35 x 0.75 x 0.75</t>
  </si>
  <si>
    <t>5110-000010101024</t>
  </si>
  <si>
    <t>5110-000010101176</t>
  </si>
  <si>
    <t>5110-000010101333</t>
  </si>
  <si>
    <t>5110-000010101337</t>
  </si>
  <si>
    <t>5110-000010101378</t>
  </si>
  <si>
    <t>5110-000010101394</t>
  </si>
  <si>
    <t>5110-000010101404</t>
  </si>
  <si>
    <t>5110-000010101519</t>
  </si>
  <si>
    <t>ESCRITORIO RECTO</t>
  </si>
  <si>
    <t>5110-000010100162</t>
  </si>
  <si>
    <t>5110-000010100272</t>
  </si>
  <si>
    <t>5110-000010100304</t>
  </si>
  <si>
    <t>5110-000010100313</t>
  </si>
  <si>
    <t>5110-000010100371</t>
  </si>
  <si>
    <t>5110-000010100532</t>
  </si>
  <si>
    <t>5110-000010101015</t>
  </si>
  <si>
    <t>5110-000010101069</t>
  </si>
  <si>
    <t>5110-000010101089</t>
  </si>
  <si>
    <t>5110-000010101251</t>
  </si>
  <si>
    <t>5110-000010101321</t>
  </si>
  <si>
    <t>5110-000010101392</t>
  </si>
  <si>
    <t>5110-000010101398</t>
  </si>
  <si>
    <t>5110-000010101399</t>
  </si>
  <si>
    <t>5110-000010101463</t>
  </si>
  <si>
    <t>5110-000010102240</t>
  </si>
  <si>
    <t>MESA REDONDA</t>
  </si>
  <si>
    <t>5110-000010100208</t>
  </si>
  <si>
    <t>5110-000010100265</t>
  </si>
  <si>
    <t>5110-000010100295</t>
  </si>
  <si>
    <t>5110-000010100377</t>
  </si>
  <si>
    <t>5110-000010101068</t>
  </si>
  <si>
    <t>5110-000010101137</t>
  </si>
  <si>
    <t>5110-000010101228</t>
  </si>
  <si>
    <t>5110-000010101271</t>
  </si>
  <si>
    <t>5110-000010101316</t>
  </si>
  <si>
    <t>5110-000010101352</t>
  </si>
  <si>
    <t>5110-000010101412</t>
  </si>
  <si>
    <t>5110-000010101414</t>
  </si>
  <si>
    <t>5110-000010101009</t>
  </si>
  <si>
    <t>5110-000010100321</t>
  </si>
  <si>
    <t>5110-000010100336</t>
  </si>
  <si>
    <t>5110-000010100516</t>
  </si>
  <si>
    <t>5110-000010100517</t>
  </si>
  <si>
    <t>5110-000010101101</t>
  </si>
  <si>
    <t>5110-000010101118</t>
  </si>
  <si>
    <t>5110-000010101306</t>
  </si>
  <si>
    <t>5110-000010100320</t>
  </si>
  <si>
    <t>5110-000010100186</t>
  </si>
  <si>
    <t>5110-000010100298</t>
  </si>
  <si>
    <t>5110-000010100531</t>
  </si>
  <si>
    <t>5110-000010101058</t>
  </si>
  <si>
    <t>5110-000010101237</t>
  </si>
  <si>
    <t>5110-000010101328</t>
  </si>
  <si>
    <t>5110-000010100153</t>
  </si>
  <si>
    <t>5110-000010100252</t>
  </si>
  <si>
    <t>5110-000010100166</t>
  </si>
  <si>
    <t>5110-000010100347</t>
  </si>
  <si>
    <t>5110-000010100406</t>
  </si>
  <si>
    <t>5110-000010100429</t>
  </si>
  <si>
    <t>5110-000010101257</t>
  </si>
  <si>
    <t>5110-000010101265</t>
  </si>
  <si>
    <t>5110-000010101267</t>
  </si>
  <si>
    <t>5110-000010101331</t>
  </si>
  <si>
    <t>5110-000010101346</t>
  </si>
  <si>
    <t>5110-000010101447</t>
  </si>
  <si>
    <t>5110-000010101268</t>
  </si>
  <si>
    <t>5110-000010101327</t>
  </si>
  <si>
    <t>5110-000010101533</t>
  </si>
  <si>
    <t>5110-000010100247</t>
  </si>
  <si>
    <t>5110-000010101040</t>
  </si>
  <si>
    <t>5110-000010101091</t>
  </si>
  <si>
    <t>5110-000010101164</t>
  </si>
  <si>
    <t>5110-000010101229</t>
  </si>
  <si>
    <t>5110-000010101279</t>
  </si>
  <si>
    <t>5110-000010100534</t>
  </si>
  <si>
    <t>5110-000010101124</t>
  </si>
  <si>
    <t>5110-000010101125</t>
  </si>
  <si>
    <t>5110-000010101133</t>
  </si>
  <si>
    <t>5110-000010101174</t>
  </si>
  <si>
    <t>5110-000010101177</t>
  </si>
  <si>
    <t>5110-000010101183</t>
  </si>
  <si>
    <t>5110-000010101197</t>
  </si>
  <si>
    <t>5110-000010101235</t>
  </si>
  <si>
    <t>5110-000010101334</t>
  </si>
  <si>
    <t>5110-000010100206</t>
  </si>
  <si>
    <t>5110-000010100229</t>
  </si>
  <si>
    <t>5110-000010101071</t>
  </si>
  <si>
    <t>5110-000010101245</t>
  </si>
  <si>
    <t>5110-000010101270</t>
  </si>
  <si>
    <t>5110-000010101443</t>
  </si>
  <si>
    <t>5110-000010101526</t>
  </si>
  <si>
    <t>ARCHIVERO 3 GAVETAS</t>
  </si>
  <si>
    <t>5110-000010100191</t>
  </si>
  <si>
    <t>5110-000010100384</t>
  </si>
  <si>
    <t>5110-000010101081</t>
  </si>
  <si>
    <t>5110-000010101217</t>
  </si>
  <si>
    <t>5110-000010101362</t>
  </si>
  <si>
    <t>5110-000010101381</t>
  </si>
  <si>
    <t>5110-000010101409</t>
  </si>
  <si>
    <t>5110-000010101470</t>
  </si>
  <si>
    <t>5110-000010102201</t>
  </si>
  <si>
    <t>ESTANTERIA GRIS</t>
  </si>
  <si>
    <t>5110-000010100183</t>
  </si>
  <si>
    <t>5110-000010101374</t>
  </si>
  <si>
    <t>5110-000010101329</t>
  </si>
  <si>
    <t>5110-000010101330</t>
  </si>
  <si>
    <t>5110-000010101455</t>
  </si>
  <si>
    <t>5110-000010101458</t>
  </si>
  <si>
    <t>5110-000010100193</t>
  </si>
  <si>
    <t>5110-000010100204</t>
  </si>
  <si>
    <t>5110-000010100242</t>
  </si>
  <si>
    <t>5110-000010100245</t>
  </si>
  <si>
    <t>5110-000010100296</t>
  </si>
  <si>
    <t>5110-000010100521</t>
  </si>
  <si>
    <t>5110-000010101019</t>
  </si>
  <si>
    <t>5110-000010101072</t>
  </si>
  <si>
    <t>5110-000010101167</t>
  </si>
  <si>
    <t>5110-000010101366</t>
  </si>
  <si>
    <t>5110-000010101375</t>
  </si>
  <si>
    <t>5110-000010102171</t>
  </si>
  <si>
    <t>SILLA SECRETARIAL METAL NEGRA</t>
  </si>
  <si>
    <t>5110-000010100256</t>
  </si>
  <si>
    <t>5110-000010100533</t>
  </si>
  <si>
    <t>5110-000010101059</t>
  </si>
  <si>
    <t>5110-000010101060</t>
  </si>
  <si>
    <t>5110-000010101127</t>
  </si>
  <si>
    <t>5110-000010101219</t>
  </si>
  <si>
    <t>5110-000010101276</t>
  </si>
  <si>
    <t>5110-000010101291</t>
  </si>
  <si>
    <t>5110-000010101332</t>
  </si>
  <si>
    <t>5110-000010101426</t>
  </si>
  <si>
    <t>5110-000010101434</t>
  </si>
  <si>
    <t>5110-000010101385</t>
  </si>
  <si>
    <t>5110-000010101427</t>
  </si>
  <si>
    <t>5110-000010101457</t>
  </si>
  <si>
    <t>5110-000010101468</t>
  </si>
  <si>
    <t>5110-000010100190</t>
  </si>
  <si>
    <t>5110-000010100196</t>
  </si>
  <si>
    <t>5110-000010100234</t>
  </si>
  <si>
    <t>5110-000010100270</t>
  </si>
  <si>
    <t>5110-000010100326</t>
  </si>
  <si>
    <t>5110-000010101025</t>
  </si>
  <si>
    <t>5110-000010101104</t>
  </si>
  <si>
    <t>5110-000010101184</t>
  </si>
  <si>
    <t>5110-000010101215</t>
  </si>
  <si>
    <t>5110-000010101256</t>
  </si>
  <si>
    <t>5110-000010101305</t>
  </si>
  <si>
    <t>5110-000010101450</t>
  </si>
  <si>
    <t>5110-000010100146</t>
  </si>
  <si>
    <t>MESA PORTATIL RECTANGULAR</t>
  </si>
  <si>
    <t>5110-000010100181</t>
  </si>
  <si>
    <t>5110-000010100233</t>
  </si>
  <si>
    <t>5110-000010100303</t>
  </si>
  <si>
    <t>5110-000010100519</t>
  </si>
  <si>
    <t>5110-000010101070</t>
  </si>
  <si>
    <t>5110-000010101076</t>
  </si>
  <si>
    <t>5110-000010101113</t>
  </si>
  <si>
    <t>5110-000010101188</t>
  </si>
  <si>
    <t>5110-000010101200</t>
  </si>
  <si>
    <t>5110-000010101275</t>
  </si>
  <si>
    <t>5110-000010101199</t>
  </si>
  <si>
    <t>5110-000010101039</t>
  </si>
  <si>
    <t>5110-000010101093</t>
  </si>
  <si>
    <t>5110-000010101102</t>
  </si>
  <si>
    <t>5110-000010101150</t>
  </si>
  <si>
    <t>5110-000010101161</t>
  </si>
  <si>
    <t>5110-000010101210</t>
  </si>
  <si>
    <t>5110-000010101453</t>
  </si>
  <si>
    <t>5110-000010100160</t>
  </si>
  <si>
    <t>5110-000010100174</t>
  </si>
  <si>
    <t>5110-000010102267</t>
  </si>
  <si>
    <t>MESA PARA COMPUTADORA</t>
  </si>
  <si>
    <t>5110-000010100359</t>
  </si>
  <si>
    <t>5110-000010100380</t>
  </si>
  <si>
    <t>5110-000010100401</t>
  </si>
  <si>
    <t>5110-000010101023</t>
  </si>
  <si>
    <t>5110-000010101074</t>
  </si>
  <si>
    <t>5110-000010101166</t>
  </si>
  <si>
    <t>5110-000010101179</t>
  </si>
  <si>
    <t>5110-000010101216</t>
  </si>
  <si>
    <t>5110-000010101241</t>
  </si>
  <si>
    <t>5110-000010101319</t>
  </si>
  <si>
    <t>5110-000010101359</t>
  </si>
  <si>
    <t>5110-000010101415</t>
  </si>
  <si>
    <t>5110-000010101433</t>
  </si>
  <si>
    <t>5110-000010100290</t>
  </si>
  <si>
    <t>5110-000010101122</t>
  </si>
  <si>
    <t>5110-000010100164</t>
  </si>
  <si>
    <t>5110-000010100291</t>
  </si>
  <si>
    <t>5110-000010100391</t>
  </si>
  <si>
    <t>5110-000010101017</t>
  </si>
  <si>
    <t>5110-000010101214</t>
  </si>
  <si>
    <t>5110-000010101340</t>
  </si>
  <si>
    <t>5110-000010101400</t>
  </si>
  <si>
    <t>5110-000010101437</t>
  </si>
  <si>
    <t>5110-000010102186</t>
  </si>
  <si>
    <t>5110-000010100249</t>
  </si>
  <si>
    <t>5110-000010101013</t>
  </si>
  <si>
    <t>5110-000010100344</t>
  </si>
  <si>
    <t>5110-000010101132</t>
  </si>
  <si>
    <t>5110-000010101165</t>
  </si>
  <si>
    <t>5110-000010101240</t>
  </si>
  <si>
    <t>5110-000010101335</t>
  </si>
  <si>
    <t>5110-000010101376</t>
  </si>
  <si>
    <t>5110-000010101231</t>
  </si>
  <si>
    <t>5110-000010101289</t>
  </si>
  <si>
    <t>5110-000010101296</t>
  </si>
  <si>
    <t>5110-000010101297</t>
  </si>
  <si>
    <t>5110-000010101417</t>
  </si>
  <si>
    <t>5110-000010101530</t>
  </si>
  <si>
    <t>5110-000010100154</t>
  </si>
  <si>
    <t>5110-000010100180</t>
  </si>
  <si>
    <t>5110-000010100218</t>
  </si>
  <si>
    <t>5110-000010100253</t>
  </si>
  <si>
    <t>5110-000010100284</t>
  </si>
  <si>
    <t>5110-000010100311</t>
  </si>
  <si>
    <t>5110-000010100138</t>
  </si>
  <si>
    <t>5110-000010100203</t>
  </si>
  <si>
    <t>5110-000010100357</t>
  </si>
  <si>
    <t>5110-000010100404</t>
  </si>
  <si>
    <t>5110-000010100408</t>
  </si>
  <si>
    <t>5110-000010101020</t>
  </si>
  <si>
    <t>5110-000010101092</t>
  </si>
  <si>
    <t>5110-000010101274</t>
  </si>
  <si>
    <t>5110-000010101442</t>
  </si>
  <si>
    <t>5110-000010101448</t>
  </si>
  <si>
    <t>5110-000010101531</t>
  </si>
  <si>
    <t>5110-000010100167</t>
  </si>
  <si>
    <t>5110-000010100261</t>
  </si>
  <si>
    <t>5110-000010100319</t>
  </si>
  <si>
    <t>5110-000010100358</t>
  </si>
  <si>
    <t>5110-000010100389</t>
  </si>
  <si>
    <t>5110-000010101043</t>
  </si>
  <si>
    <t>5110-000010101088</t>
  </si>
  <si>
    <t>5110-000010101204</t>
  </si>
  <si>
    <t>5110-000010101239</t>
  </si>
  <si>
    <t>5110-000010101284</t>
  </si>
  <si>
    <t>5110-000010101300</t>
  </si>
  <si>
    <t>5110-000010101315</t>
  </si>
  <si>
    <t>5110-000010101326</t>
  </si>
  <si>
    <t>5110-000010101343</t>
  </si>
  <si>
    <t>5110-000010101370</t>
  </si>
  <si>
    <t>5110-000010101389</t>
  </si>
  <si>
    <t>5110-000010102242</t>
  </si>
  <si>
    <t>ESCRITORIO</t>
  </si>
  <si>
    <t>5110-000010101037</t>
  </si>
  <si>
    <t>5110-000010101123</t>
  </si>
  <si>
    <t>5110-000010101182</t>
  </si>
  <si>
    <t>5110-000010101190</t>
  </si>
  <si>
    <t>5110-000010101225</t>
  </si>
  <si>
    <t>5110-000010101227</t>
  </si>
  <si>
    <t>5110-000010101252</t>
  </si>
  <si>
    <t>5110-000010101320</t>
  </si>
  <si>
    <t>5110-000010101380</t>
  </si>
  <si>
    <t>5110-000010101425</t>
  </si>
  <si>
    <t>5110-000010101520</t>
  </si>
  <si>
    <t>5110-000010102239</t>
  </si>
  <si>
    <t>SILLA EJECUTIVA RODANTE</t>
  </si>
  <si>
    <t>5110-000010100156</t>
  </si>
  <si>
    <t>5110-000010100228</t>
  </si>
  <si>
    <t>5110-000010100257</t>
  </si>
  <si>
    <t>5110-000010100316</t>
  </si>
  <si>
    <t>5110-000010100400</t>
  </si>
  <si>
    <t>5110-000010101084</t>
  </si>
  <si>
    <t>5110-000010101142</t>
  </si>
  <si>
    <t>5110-000010101151</t>
  </si>
  <si>
    <t>5110-000010101173</t>
  </si>
  <si>
    <t>5110-000010101247</t>
  </si>
  <si>
    <t>5110-000010101262</t>
  </si>
  <si>
    <t>5110-000010101341</t>
  </si>
  <si>
    <t>5110-000010101357</t>
  </si>
  <si>
    <t>5110-000010100139</t>
  </si>
  <si>
    <t>5110-000010100168</t>
  </si>
  <si>
    <t>5110-000010100363</t>
  </si>
  <si>
    <t>5110-000010101365</t>
  </si>
  <si>
    <t>5110-000010101369</t>
  </si>
  <si>
    <t>5110-000010101391</t>
  </si>
  <si>
    <t>5110-000010101395</t>
  </si>
  <si>
    <t>5110-000010101405</t>
  </si>
  <si>
    <t>5110-000010101423</t>
  </si>
  <si>
    <t>5110-000010101524</t>
  </si>
  <si>
    <t>5110-000010101544</t>
  </si>
  <si>
    <t>5110-000010100163</t>
  </si>
  <si>
    <t>5110-000010100179</t>
  </si>
  <si>
    <t>5110-000010100255</t>
  </si>
  <si>
    <t>5110-000010100366</t>
  </si>
  <si>
    <t>5110-000010101027</t>
  </si>
  <si>
    <t>5110-000010101080</t>
  </si>
  <si>
    <t>5110-000010101159</t>
  </si>
  <si>
    <t>5110-000010101187</t>
  </si>
  <si>
    <t>5110-000010101273</t>
  </si>
  <si>
    <t>5110-000010101372</t>
  </si>
  <si>
    <t>5110-000010100522</t>
  </si>
  <si>
    <t>5110-000010101121</t>
  </si>
  <si>
    <t>5110-000010101532</t>
  </si>
  <si>
    <t>5110-000010100171</t>
  </si>
  <si>
    <t>5110-000010100277</t>
  </si>
  <si>
    <t>5110-000010100317</t>
  </si>
  <si>
    <t>5110-000010100426</t>
  </si>
  <si>
    <t>5110-000010101117</t>
  </si>
  <si>
    <t>5110-000010101248</t>
  </si>
  <si>
    <t>5110-000010101202</t>
  </si>
  <si>
    <t>5110-000010101212</t>
  </si>
  <si>
    <t>5110-000010101232</t>
  </si>
  <si>
    <t>5110-000010101339</t>
  </si>
  <si>
    <t>5110-000010101353</t>
  </si>
  <si>
    <t>5110-000010101449</t>
  </si>
  <si>
    <t>5110-000010101543</t>
  </si>
  <si>
    <t>5110-000010101545</t>
  </si>
  <si>
    <t>5110-000010100142</t>
  </si>
  <si>
    <t>5110-000010100226</t>
  </si>
  <si>
    <t>5110-000010100383</t>
  </si>
  <si>
    <t>5110-000010100425</t>
  </si>
  <si>
    <t>5110-000010101031</t>
  </si>
  <si>
    <t>5110-000010101056</t>
  </si>
  <si>
    <t>5110-000010101057</t>
  </si>
  <si>
    <t>5110-000010101134</t>
  </si>
  <si>
    <t>5110-000010101103</t>
  </si>
  <si>
    <t>5110-000010101345</t>
  </si>
  <si>
    <t>5110-000010101285</t>
  </si>
  <si>
    <t>5110-000010101444</t>
  </si>
  <si>
    <t>5110-000010100188</t>
  </si>
  <si>
    <t>5110-000010100352</t>
  </si>
  <si>
    <t>5110-000010100385</t>
  </si>
  <si>
    <t>5110-000010101044</t>
  </si>
  <si>
    <t>5110-000010101145</t>
  </si>
  <si>
    <t>5110-000010101230</t>
  </si>
  <si>
    <t>5110-000010101342</t>
  </si>
  <si>
    <t>5110-000010100148</t>
  </si>
  <si>
    <t>5110-000010100159</t>
  </si>
  <si>
    <t>5110-000010100170</t>
  </si>
  <si>
    <t>5110-000010100178</t>
  </si>
  <si>
    <t>5110-000010100271</t>
  </si>
  <si>
    <t>5110-000010100280</t>
  </si>
  <si>
    <t>5110-000010100332</t>
  </si>
  <si>
    <t>5110-000010100393</t>
  </si>
  <si>
    <t>5110-000010100394</t>
  </si>
  <si>
    <t>5110-000010100518</t>
  </si>
  <si>
    <t>5110-000010101014</t>
  </si>
  <si>
    <t>5110-000010101052</t>
  </si>
  <si>
    <t>5110-000010101110</t>
  </si>
  <si>
    <t>5110-000010101116</t>
  </si>
  <si>
    <t>5110-000010101131</t>
  </si>
  <si>
    <t>5110-000010101149</t>
  </si>
  <si>
    <t>5110-000010101162</t>
  </si>
  <si>
    <t>5110-000010101195</t>
  </si>
  <si>
    <t>5110-000010101246</t>
  </si>
  <si>
    <t>5110-000010101255</t>
  </si>
  <si>
    <t>5110-000010101419</t>
  </si>
  <si>
    <t>5110-000010101431</t>
  </si>
  <si>
    <t>5110-000010101467</t>
  </si>
  <si>
    <t>5110-000010101528</t>
  </si>
  <si>
    <t>5110-000010100222</t>
  </si>
  <si>
    <t>5110-000010100281</t>
  </si>
  <si>
    <t>5110-000010100338</t>
  </si>
  <si>
    <t>5110-000010100339</t>
  </si>
  <si>
    <t>5110-000010100175</t>
  </si>
  <si>
    <t>5110-000010100176</t>
  </si>
  <si>
    <t>5110-000010100209</t>
  </si>
  <si>
    <t>5110-000010100306</t>
  </si>
  <si>
    <t>5110-000010100354</t>
  </si>
  <si>
    <t>5110-000010100373</t>
  </si>
  <si>
    <t>5110-000010100382</t>
  </si>
  <si>
    <t>5110-000010101038</t>
  </si>
  <si>
    <t>5110-000010101126</t>
  </si>
  <si>
    <t>5110-000010101172</t>
  </si>
  <si>
    <t>5110-000010101189</t>
  </si>
  <si>
    <t>5110-000010101280</t>
  </si>
  <si>
    <t>5110-000010101309</t>
  </si>
  <si>
    <t>5110-000010101354</t>
  </si>
  <si>
    <t>5110-000010100201</t>
  </si>
  <si>
    <t>5110-000010100232</t>
  </si>
  <si>
    <t>5110-000010100325</t>
  </si>
  <si>
    <t>5110-000010100356</t>
  </si>
  <si>
    <t>5110-000010100364</t>
  </si>
  <si>
    <t>5110-000010100399</t>
  </si>
  <si>
    <t>5110-000010101138</t>
  </si>
  <si>
    <t>5110-000010101156</t>
  </si>
  <si>
    <t>5110-000010101185</t>
  </si>
  <si>
    <t>5110-000010101243</t>
  </si>
  <si>
    <t>5110-000010101249</t>
  </si>
  <si>
    <t>5110-000010101428</t>
  </si>
  <si>
    <t>5110-000010100431</t>
  </si>
  <si>
    <t>5110-000010100528</t>
  </si>
  <si>
    <t>5110-000010101452</t>
  </si>
  <si>
    <t>5110-000010101539</t>
  </si>
  <si>
    <t>5110-000010100165</t>
  </si>
  <si>
    <t>5110-000010100236</t>
  </si>
  <si>
    <t>5110-000010100274</t>
  </si>
  <si>
    <t>5110-000010100287</t>
  </si>
  <si>
    <t>5110-000010100324</t>
  </si>
  <si>
    <t>5110-000010100350</t>
  </si>
  <si>
    <t>5110-000010100424</t>
  </si>
  <si>
    <t>5110-000010101016</t>
  </si>
  <si>
    <t>5110-000010101154</t>
  </si>
  <si>
    <t>5110-000010101236</t>
  </si>
  <si>
    <t>5110-000010101302</t>
  </si>
  <si>
    <t>5110-000010101384</t>
  </si>
  <si>
    <t>5110-000010101393</t>
  </si>
  <si>
    <t>5110-000010101397</t>
  </si>
  <si>
    <t>5110-000010100294</t>
  </si>
  <si>
    <t>5110-000010100378</t>
  </si>
  <si>
    <t>5110-000010100387</t>
  </si>
  <si>
    <t>5110-000010100388</t>
  </si>
  <si>
    <t>5110-000010100402</t>
  </si>
  <si>
    <t>5110-000010100529</t>
  </si>
  <si>
    <t>5110-000010101030</t>
  </si>
  <si>
    <t>5110-000010101094</t>
  </si>
  <si>
    <t>5110-000010101170</t>
  </si>
  <si>
    <t>5110-000010101263</t>
  </si>
  <si>
    <t>5110-000010101401</t>
  </si>
  <si>
    <t>5110-000010100213</t>
  </si>
  <si>
    <t>5110-000010100331</t>
  </si>
  <si>
    <t>5110-000010100369</t>
  </si>
  <si>
    <t>5110-000010100390</t>
  </si>
  <si>
    <t>5110-000010101032</t>
  </si>
  <si>
    <t>5110-000010101067</t>
  </si>
  <si>
    <t>5110-000010101083</t>
  </si>
  <si>
    <t>5110-000010101186</t>
  </si>
  <si>
    <t>5110-000010101158</t>
  </si>
  <si>
    <t>5110-000010101205</t>
  </si>
  <si>
    <t>5110-000010101282</t>
  </si>
  <si>
    <t>5110-000010101422</t>
  </si>
  <si>
    <t>5110-000010101439</t>
  </si>
  <si>
    <t>5110-000010100259</t>
  </si>
  <si>
    <t>5110-000010100286</t>
  </si>
  <si>
    <t>5110-000010100307</t>
  </si>
  <si>
    <t>5110-000010100368</t>
  </si>
  <si>
    <t>5110-000010101021</t>
  </si>
  <si>
    <t>5110-000010100539</t>
  </si>
  <si>
    <t>SILLON EJECUTIVO</t>
  </si>
  <si>
    <t>5110-000010101054</t>
  </si>
  <si>
    <t>5110-000010101055</t>
  </si>
  <si>
    <t>5110-000010101323</t>
  </si>
  <si>
    <t>5110-000010101338</t>
  </si>
  <si>
    <t>5110-000010101368</t>
  </si>
  <si>
    <t>5110-000010101421</t>
  </si>
  <si>
    <t>5110-000010101193</t>
  </si>
  <si>
    <t>5110-000010101213</t>
  </si>
  <si>
    <t>5110-000010101294</t>
  </si>
  <si>
    <t>5110-000010101534</t>
  </si>
  <si>
    <t>5110-000010100282</t>
  </si>
  <si>
    <t>5110-000010100292</t>
  </si>
  <si>
    <t>5110-000010100314</t>
  </si>
  <si>
    <t>5110-000010100341</t>
  </si>
  <si>
    <t>5110-000010100537</t>
  </si>
  <si>
    <t>5110-000010101012</t>
  </si>
  <si>
    <t>5110-000010101061</t>
  </si>
  <si>
    <t>5110-000010101066</t>
  </si>
  <si>
    <t>5110-000010101152</t>
  </si>
  <si>
    <t>5110-000010101160</t>
  </si>
  <si>
    <t>5110-000010101223</t>
  </si>
  <si>
    <t>5110-000010101318</t>
  </si>
  <si>
    <t>5110-000010101386</t>
  </si>
  <si>
    <t>5110-000010101527</t>
  </si>
  <si>
    <t>5110-000010100192</t>
  </si>
  <si>
    <t>5110-000010100224</t>
  </si>
  <si>
    <t>5110-000010101065</t>
  </si>
  <si>
    <t>5110-000010100542</t>
  </si>
  <si>
    <t>BANCA DE 3 PLAZAS TIPO AEROPUERTO</t>
  </si>
  <si>
    <t>5110-000010101114</t>
  </si>
  <si>
    <t>5110-000010101244</t>
  </si>
  <si>
    <t>5110-000010101250</t>
  </si>
  <si>
    <t>5110-000010101253</t>
  </si>
  <si>
    <t>5110-000010101304</t>
  </si>
  <si>
    <t>5110-000010101349</t>
  </si>
  <si>
    <t>5110-000010101355</t>
  </si>
  <si>
    <t>5110-000010101466</t>
  </si>
  <si>
    <t>5110-000010100515</t>
  </si>
  <si>
    <t>ESCRITORIO EN L SQUARE</t>
  </si>
  <si>
    <t>5110-000010100202</t>
  </si>
  <si>
    <t>5110-000010100220</t>
  </si>
  <si>
    <t>5110-000010100246</t>
  </si>
  <si>
    <t>5110-000010100283</t>
  </si>
  <si>
    <t>5110-000010100343</t>
  </si>
  <si>
    <t>5110-000010100403</t>
  </si>
  <si>
    <t>5110-000010100428</t>
  </si>
  <si>
    <t>5110-000010101051</t>
  </si>
  <si>
    <t>5110-000010101119</t>
  </si>
  <si>
    <t>5110-000010101171</t>
  </si>
  <si>
    <t>5110-000010101292</t>
  </si>
  <si>
    <t>5110-000010101324</t>
  </si>
  <si>
    <t>5110-000010101408</t>
  </si>
  <si>
    <t>5110-000010101461</t>
  </si>
  <si>
    <t>5110-000010101521</t>
  </si>
  <si>
    <t>ESCRITORIO EJECUTIVO</t>
  </si>
  <si>
    <t>5110-000010100150</t>
  </si>
  <si>
    <t>5110-000010100289</t>
  </si>
  <si>
    <t>5110-000010100361</t>
  </si>
  <si>
    <t>5110-000010100372</t>
  </si>
  <si>
    <t>5110-000010101042</t>
  </si>
  <si>
    <t>5110-000010101077</t>
  </si>
  <si>
    <t>5110-000010101360</t>
  </si>
  <si>
    <t>5110-000010100351</t>
  </si>
  <si>
    <t>5110-000010100355</t>
  </si>
  <si>
    <t>5110-000010100405</t>
  </si>
  <si>
    <t>5110-000010100530</t>
  </si>
  <si>
    <t>5110-000010100398</t>
  </si>
  <si>
    <t>5110-000010100524</t>
  </si>
  <si>
    <t>5110-000010101129</t>
  </si>
  <si>
    <t>5110-000010101373</t>
  </si>
  <si>
    <t>5110-000010101382</t>
  </si>
  <si>
    <t>5110-000010101462</t>
  </si>
  <si>
    <t>5110-000010100151</t>
  </si>
  <si>
    <t>5110-000010100288</t>
  </si>
  <si>
    <t>5110-000010100348</t>
  </si>
  <si>
    <t>5110-000010100541</t>
  </si>
  <si>
    <t>5110-000010101112</t>
  </si>
  <si>
    <t>5110-000010101258</t>
  </si>
  <si>
    <t>5110-000010101325</t>
  </si>
  <si>
    <t>5110-000010101371</t>
  </si>
  <si>
    <t>5110-000010101388</t>
  </si>
  <si>
    <t>5110-000010100244</t>
  </si>
  <si>
    <t>5110-000010101469</t>
  </si>
  <si>
    <t>5110-000010100211</t>
  </si>
  <si>
    <t>5110-000010100266</t>
  </si>
  <si>
    <t>5110-000010100523</t>
  </si>
  <si>
    <t>5110-000010101053</t>
  </si>
  <si>
    <t>5110-000010101063</t>
  </si>
  <si>
    <t>5110-000010100337</t>
  </si>
  <si>
    <t>5110-000010100340</t>
  </si>
  <si>
    <t>5110-000010101130</t>
  </si>
  <si>
    <t>5110-000010101139</t>
  </si>
  <si>
    <t>5110-000010101198</t>
  </si>
  <si>
    <t>5110-000010101208</t>
  </si>
  <si>
    <t>5110-000010101367</t>
  </si>
  <si>
    <t>5110-000010101311</t>
  </si>
  <si>
    <t>5110-000010101440</t>
  </si>
  <si>
    <t>5110-000010101441</t>
  </si>
  <si>
    <t>5110-000010102234</t>
  </si>
  <si>
    <t>JUEGO DE MESA Y 4 SILLAS SALA DE JUNTAS</t>
  </si>
  <si>
    <t>5110-000010100145</t>
  </si>
  <si>
    <t>5110-000010100169</t>
  </si>
  <si>
    <t>5110-000010100212</t>
  </si>
  <si>
    <t>5110-000010100214</t>
  </si>
  <si>
    <t>5110-000010100221</t>
  </si>
  <si>
    <t>5110-000010100407</t>
  </si>
  <si>
    <t>5110-000010100526</t>
  </si>
  <si>
    <t>5110-000010101050</t>
  </si>
  <si>
    <t>5110-000010101420</t>
  </si>
  <si>
    <t>5110-000010101537</t>
  </si>
  <si>
    <t>5110-000010100207</t>
  </si>
  <si>
    <t>5110-000010100219</t>
  </si>
  <si>
    <t>5110-000010100267</t>
  </si>
  <si>
    <t>5110-000010100308</t>
  </si>
  <si>
    <t>5110-000010100309</t>
  </si>
  <si>
    <t>5110-000010101387</t>
  </si>
  <si>
    <t>5110-000010101406</t>
  </si>
  <si>
    <t>5110-000010101411</t>
  </si>
  <si>
    <t>5110-000010101554</t>
  </si>
  <si>
    <t>MESA DE TRABAJO PARA AULAS</t>
  </si>
  <si>
    <t>5110-000010100141</t>
  </si>
  <si>
    <t>5110-000010100143</t>
  </si>
  <si>
    <t>5110-000010100155</t>
  </si>
  <si>
    <t>5110-000010100161</t>
  </si>
  <si>
    <t>5110-000010100268</t>
  </si>
  <si>
    <t>5110-000010100353</t>
  </si>
  <si>
    <t>5110-000010100367</t>
  </si>
  <si>
    <t>5110-000010100386</t>
  </si>
  <si>
    <t>5110-000010100527</t>
  </si>
  <si>
    <t>5110-000010101022</t>
  </si>
  <si>
    <t>5110-000010101163</t>
  </si>
  <si>
    <t>5110-000010101379</t>
  </si>
  <si>
    <t>5110-000010101432</t>
  </si>
  <si>
    <t>5110-000010101525</t>
  </si>
  <si>
    <t>5110-000010101536</t>
  </si>
  <si>
    <t>5110-000010101540</t>
  </si>
  <si>
    <t>5110-000010100172</t>
  </si>
  <si>
    <t>5110-000010100322</t>
  </si>
  <si>
    <t>5110-000010100302</t>
  </si>
  <si>
    <t>5110-000010101075</t>
  </si>
  <si>
    <t>5110-000010101181</t>
  </si>
  <si>
    <t>5110-000010101234</t>
  </si>
  <si>
    <t>5110-000010101155</t>
  </si>
  <si>
    <t>5110-000010101259</t>
  </si>
  <si>
    <t>5110-000010101264</t>
  </si>
  <si>
    <t>5110-000010101281</t>
  </si>
  <si>
    <t>5110-000010101322</t>
  </si>
  <si>
    <t>5110-000010101377</t>
  </si>
  <si>
    <t>5110-000010101413</t>
  </si>
  <si>
    <t>5110-000010102255</t>
  </si>
  <si>
    <t>5110-000010100144</t>
  </si>
  <si>
    <t>5110-000010100240</t>
  </si>
  <si>
    <t>5110-000010100370</t>
  </si>
  <si>
    <t>5110-000010100379</t>
  </si>
  <si>
    <t>5110-000010101111</t>
  </si>
  <si>
    <t>5110-000010101180</t>
  </si>
  <si>
    <t>5110-000010101201</t>
  </si>
  <si>
    <t>5110-000010101269</t>
  </si>
  <si>
    <t>5110-000010101298</t>
  </si>
  <si>
    <t>5110-000010101383</t>
  </si>
  <si>
    <t>5110-000010100248</t>
  </si>
  <si>
    <t>5110-000010100251</t>
  </si>
  <si>
    <t>5110-000010100285</t>
  </si>
  <si>
    <t>5110-000010101011</t>
  </si>
  <si>
    <t>5110-000010101128</t>
  </si>
  <si>
    <t>5110-000010101272</t>
  </si>
  <si>
    <t>5110-000010101301</t>
  </si>
  <si>
    <t>5110-000010101303</t>
  </si>
  <si>
    <t>5110-000010101260</t>
  </si>
  <si>
    <t>5110-000010101277</t>
  </si>
  <si>
    <t>5110-000010101460</t>
  </si>
  <si>
    <t>5110-000010100318</t>
  </si>
  <si>
    <t>5110-000010100239</t>
  </si>
  <si>
    <t>5110-000010100194</t>
  </si>
  <si>
    <t>5110-000010100299</t>
  </si>
  <si>
    <t>5110-000010100312</t>
  </si>
  <si>
    <t>5110-000010100345</t>
  </si>
  <si>
    <t>5110-000010101049</t>
  </si>
  <si>
    <t>5110-000010101144</t>
  </si>
  <si>
    <t>5110-000010101178</t>
  </si>
  <si>
    <t>5110-000010101242</t>
  </si>
  <si>
    <t>5110-000010101307</t>
  </si>
  <si>
    <t>5110-000010101436</t>
  </si>
  <si>
    <t>5110-000010100297</t>
  </si>
  <si>
    <t>5110-000010100217</t>
  </si>
  <si>
    <t>5110-000010100223</t>
  </si>
  <si>
    <t>5110-000010100536</t>
  </si>
  <si>
    <t>5110-000010101046</t>
  </si>
  <si>
    <t>5110-000010101086</t>
  </si>
  <si>
    <t>5110-000010101100</t>
  </si>
  <si>
    <t>5110-000010101109</t>
  </si>
  <si>
    <t>5110-000010101153</t>
  </si>
  <si>
    <t>5110-000010101115</t>
  </si>
  <si>
    <t>5110-000010100538</t>
  </si>
  <si>
    <t>MESA DE JUNTAS OVAL</t>
  </si>
  <si>
    <t>5110-000010100254</t>
  </si>
  <si>
    <t>5110-000010100328</t>
  </si>
  <si>
    <t>5110-000010100333</t>
  </si>
  <si>
    <t>5110-000010101143</t>
  </si>
  <si>
    <t>5110-000010101206</t>
  </si>
  <si>
    <t>5110-000010101283</t>
  </si>
  <si>
    <t>5110-000010101287</t>
  </si>
  <si>
    <t>5110-000010101293</t>
  </si>
  <si>
    <t>5110-000010100540</t>
  </si>
  <si>
    <t>5110-000010101312</t>
  </si>
  <si>
    <t>5110-000010100152</t>
  </si>
  <si>
    <t>5110-000010100376</t>
  </si>
  <si>
    <t>5110-000010100397</t>
  </si>
  <si>
    <t>5110-000010100423</t>
  </si>
  <si>
    <t>5110-000010100525</t>
  </si>
  <si>
    <t>5110-000010101018</t>
  </si>
  <si>
    <t>5110-000010101033</t>
  </si>
  <si>
    <t>5110-000010101045</t>
  </si>
  <si>
    <t>5110-000010101087</t>
  </si>
  <si>
    <t>5110-000010101120</t>
  </si>
  <si>
    <t>5110-000010101175</t>
  </si>
  <si>
    <t>5110-000010101211</t>
  </si>
  <si>
    <t>5110-000010101218</t>
  </si>
  <si>
    <t>5110-000010101157</t>
  </si>
  <si>
    <t>5110-000010100334</t>
  </si>
  <si>
    <t>5110-000010100375</t>
  </si>
  <si>
    <t>5110-000010101028</t>
  </si>
  <si>
    <t>5110-000010101098</t>
  </si>
  <si>
    <t>5110-000010101108</t>
  </si>
  <si>
    <t>5110-000010101364</t>
  </si>
  <si>
    <t>5110-000010101459</t>
  </si>
  <si>
    <t>5110-000010100182</t>
  </si>
  <si>
    <t>5110-000010100293</t>
  </si>
  <si>
    <t>5110-000010100300</t>
  </si>
  <si>
    <t>5110-000010100346</t>
  </si>
  <si>
    <t>5110-000010100392</t>
  </si>
  <si>
    <t>5110-000010100427</t>
  </si>
  <si>
    <t>5110-000010101010</t>
  </si>
  <si>
    <t>5110-000010101079</t>
  </si>
  <si>
    <t>5110-000010101106</t>
  </si>
  <si>
    <t>5110-000010101107</t>
  </si>
  <si>
    <t>5110-000010101146</t>
  </si>
  <si>
    <t>5110-000010101203</t>
  </si>
  <si>
    <t>5110-000010101403</t>
  </si>
  <si>
    <t>5110-000010101446</t>
  </si>
  <si>
    <t>5110-000010100200</t>
  </si>
  <si>
    <t>5110-000010100243</t>
  </si>
  <si>
    <t>5110-000010100360</t>
  </si>
  <si>
    <t>5110-000010101402</t>
  </si>
  <si>
    <t>5110-000010101410</t>
  </si>
  <si>
    <t>5110-000010100147</t>
  </si>
  <si>
    <t>5110-000010100230</t>
  </si>
  <si>
    <t>5110-000010100238</t>
  </si>
  <si>
    <t>5110-000010100263</t>
  </si>
  <si>
    <t>5110-000010100323</t>
  </si>
  <si>
    <t>5110-000010101048</t>
  </si>
  <si>
    <t>5110-000010101073</t>
  </si>
  <si>
    <t>5110-000010101221</t>
  </si>
  <si>
    <t>5110-000010101286</t>
  </si>
  <si>
    <t>5110-000010101347</t>
  </si>
  <si>
    <t>5110-000010101356</t>
  </si>
  <si>
    <t>5110-000010101418</t>
  </si>
  <si>
    <t>5110-000010100184</t>
  </si>
  <si>
    <t>5110-000010100195</t>
  </si>
  <si>
    <t>5110-000010100329</t>
  </si>
  <si>
    <t>5110-000010101029</t>
  </si>
  <si>
    <t>5110-000010101097</t>
  </si>
  <si>
    <t>5110-000010101105</t>
  </si>
  <si>
    <t>5110-000010101308</t>
  </si>
  <si>
    <t>5110-000010101430</t>
  </si>
  <si>
    <t>5110-000010100520</t>
  </si>
  <si>
    <t>5110-000010100315</t>
  </si>
  <si>
    <t>5110-000010100177</t>
  </si>
  <si>
    <t>5110-000010101396</t>
  </si>
  <si>
    <t>5110-000010101541</t>
  </si>
  <si>
    <t>5110-000010100342</t>
  </si>
  <si>
    <t>5110-000010101096</t>
  </si>
  <si>
    <t>5110-000010101456</t>
  </si>
  <si>
    <t>5110-000010101226</t>
  </si>
  <si>
    <t>5110-000010101147</t>
  </si>
  <si>
    <t>5110-000010101047</t>
  </si>
  <si>
    <t>5110-000010100173</t>
  </si>
  <si>
    <t>5110-000010101135</t>
  </si>
  <si>
    <t>5110-000010101136</t>
  </si>
  <si>
    <t>5110-000010101522</t>
  </si>
  <si>
    <t>5110-000010100275</t>
  </si>
  <si>
    <t>5110-000010100189</t>
  </si>
  <si>
    <t>5110-000010101278</t>
  </si>
  <si>
    <t>5110-000010100374</t>
  </si>
  <si>
    <t>5110-000010100158</t>
  </si>
  <si>
    <t>5110-000010100157</t>
  </si>
  <si>
    <t>5110-000010100362</t>
  </si>
  <si>
    <t>5110-000010100140</t>
  </si>
  <si>
    <t>5110-000010101090</t>
  </si>
  <si>
    <t>5110-000010101148</t>
  </si>
  <si>
    <t>5110-000010101538</t>
  </si>
  <si>
    <t>5110-000010101435</t>
  </si>
  <si>
    <t>5110-000010101407</t>
  </si>
  <si>
    <t>5110-000010101036</t>
  </si>
  <si>
    <t>5110-000010100199</t>
  </si>
  <si>
    <t>5110-000010100258</t>
  </si>
  <si>
    <t>5110-000010100305</t>
  </si>
  <si>
    <t>5110-000010101168</t>
  </si>
  <si>
    <t>5110-000010101085</t>
  </si>
  <si>
    <t>5110-000010101064</t>
  </si>
  <si>
    <t>5110-000010100327</t>
  </si>
  <si>
    <t>5110-000010100395</t>
  </si>
  <si>
    <t>5110-000010100381</t>
  </si>
  <si>
    <t>5110-000010101314</t>
  </si>
  <si>
    <t>5110-000010101288</t>
  </si>
  <si>
    <t>5110-000010101290</t>
  </si>
  <si>
    <t>5110-000010101220</t>
  </si>
  <si>
    <t>5110-000010101196</t>
  </si>
  <si>
    <t>5110-000010101336</t>
  </si>
  <si>
    <t>5110-000010101041</t>
  </si>
  <si>
    <t>5110-000010101344</t>
  </si>
  <si>
    <t>5110-000010100432</t>
  </si>
  <si>
    <t>5110-000010100301</t>
  </si>
  <si>
    <t>5110-000010100273</t>
  </si>
  <si>
    <t>5110-000010100250</t>
  </si>
  <si>
    <t>5110-000010100264</t>
  </si>
  <si>
    <t>5110-000010100205</t>
  </si>
  <si>
    <t>5110-000010100276</t>
  </si>
  <si>
    <t>5110-000010100278</t>
  </si>
  <si>
    <t>5110-000010101351</t>
  </si>
  <si>
    <t>5110-000010101169</t>
  </si>
  <si>
    <t>5110-000010101207</t>
  </si>
  <si>
    <t>5110-000010101313</t>
  </si>
  <si>
    <t>5110-000010101390</t>
  </si>
  <si>
    <t>5110-000010100330</t>
  </si>
  <si>
    <t>5110-000010100215</t>
  </si>
  <si>
    <t>5110-000010100231</t>
  </si>
  <si>
    <t>5110-000010100262</t>
  </si>
  <si>
    <t>5150-000010101507</t>
  </si>
  <si>
    <t>CPU</t>
  </si>
  <si>
    <t>5150-000010101514</t>
  </si>
  <si>
    <t>5150-000010101482</t>
  </si>
  <si>
    <t>COMPUTADORA DE ESCRITORIO TODO EN UNO</t>
  </si>
  <si>
    <t>5150-000010101511</t>
  </si>
  <si>
    <t>5150-000010101500</t>
  </si>
  <si>
    <t>5150-000010101516</t>
  </si>
  <si>
    <t>5150-000010101498</t>
  </si>
  <si>
    <t>5150-000010101548</t>
  </si>
  <si>
    <t>5150-000010101509</t>
  </si>
  <si>
    <t>5150-000010101483</t>
  </si>
  <si>
    <t>5150-000010101494</t>
  </si>
  <si>
    <t>5150-000010101551</t>
  </si>
  <si>
    <t>COMPUTADORA PORTATIL</t>
  </si>
  <si>
    <t>5150-000010101489</t>
  </si>
  <si>
    <t>5150-000010101547</t>
  </si>
  <si>
    <t>5150-000010101473</t>
  </si>
  <si>
    <t>5150-000010101553</t>
  </si>
  <si>
    <t>5150-000010101549</t>
  </si>
  <si>
    <t>5150-000010101508</t>
  </si>
  <si>
    <t>5150-000010101504</t>
  </si>
  <si>
    <t>5150-000010101510</t>
  </si>
  <si>
    <t>5150-000010101492</t>
  </si>
  <si>
    <t>5150-000010100514</t>
  </si>
  <si>
    <t>PANTALLA ELECTRICA</t>
  </si>
  <si>
    <t>5150-000010101485</t>
  </si>
  <si>
    <t>5150-000010101472</t>
  </si>
  <si>
    <t>5150-000010101479</t>
  </si>
  <si>
    <t>5150-000010101523</t>
  </si>
  <si>
    <t>IMPRESORA LASER A COLOR</t>
  </si>
  <si>
    <t>5150-000010101476</t>
  </si>
  <si>
    <t>5150-000010101484</t>
  </si>
  <si>
    <t>5150-000010100544</t>
  </si>
  <si>
    <t>IMPRESORA LASER MONOCROMATICA</t>
  </si>
  <si>
    <t>5150-000010101475</t>
  </si>
  <si>
    <t>5150-000010101497</t>
  </si>
  <si>
    <t>5150-000010101495</t>
  </si>
  <si>
    <t>5150-000010101478</t>
  </si>
  <si>
    <t>5150-000010101486</t>
  </si>
  <si>
    <t>5150-000010101487</t>
  </si>
  <si>
    <t>5150-000010101480</t>
  </si>
  <si>
    <t>5150-000010101546</t>
  </si>
  <si>
    <t>5150-000010101550</t>
  </si>
  <si>
    <t>5150-000010101552</t>
  </si>
  <si>
    <t>5150-000010101501</t>
  </si>
  <si>
    <t>5150-000010101496</t>
  </si>
  <si>
    <t>5150-000010101515</t>
  </si>
  <si>
    <t>5150-000010101477</t>
  </si>
  <si>
    <t>5150-000010101488</t>
  </si>
  <si>
    <t>5150-000010102303</t>
  </si>
  <si>
    <t>FIREWALL DE SEGURIDAD</t>
  </si>
  <si>
    <t>5150-000010101471</t>
  </si>
  <si>
    <t>5150-000010101490</t>
  </si>
  <si>
    <t>5150-000010101517</t>
  </si>
  <si>
    <t>5150-000010101481</t>
  </si>
  <si>
    <t>5150-000010100543</t>
  </si>
  <si>
    <t>5150-000010101505</t>
  </si>
  <si>
    <t>5150-000010101506</t>
  </si>
  <si>
    <t>5150-000010100546</t>
  </si>
  <si>
    <t>5150-000010101512</t>
  </si>
  <si>
    <t>5150-000010101503</t>
  </si>
  <si>
    <t>5150-000010100545</t>
  </si>
  <si>
    <t>5150-000010101502</t>
  </si>
  <si>
    <t>5150-000010101474</t>
  </si>
  <si>
    <t>5150-000010101499</t>
  </si>
  <si>
    <t>5150-000010101513</t>
  </si>
  <si>
    <t>5150-000010101493</t>
  </si>
  <si>
    <t>5150-000010101491</t>
  </si>
  <si>
    <t>5150-000010101518</t>
  </si>
  <si>
    <t>5190-000010100422</t>
  </si>
  <si>
    <t>PIZARRON DE CORCHO 1.20 x 0.80 MTS</t>
  </si>
  <si>
    <t>5190-000010100419</t>
  </si>
  <si>
    <t>PINTARRON 1.20 x 0.80 MTS</t>
  </si>
  <si>
    <t>5190-000010100409</t>
  </si>
  <si>
    <t>PINTARRON DE 2.20 x 1.20 MTS</t>
  </si>
  <si>
    <t>5190-000010100410</t>
  </si>
  <si>
    <t>5190-000010100411</t>
  </si>
  <si>
    <t>5190-000010100412</t>
  </si>
  <si>
    <t>5190-000010100420</t>
  </si>
  <si>
    <t>5190-000010102304</t>
  </si>
  <si>
    <t>APPLE IPAD AIR</t>
  </si>
  <si>
    <t>5190-000010100416</t>
  </si>
  <si>
    <t>5190-000010100417</t>
  </si>
  <si>
    <t>5190-000010100418</t>
  </si>
  <si>
    <t>5190-000010100414</t>
  </si>
  <si>
    <t>5190-000010100421</t>
  </si>
  <si>
    <t>5190-000010100413</t>
  </si>
  <si>
    <t>5190-000010100415</t>
  </si>
  <si>
    <t>5210-000030100007</t>
  </si>
  <si>
    <t>VIDEO PROYECTOR POWERLITE</t>
  </si>
  <si>
    <t>5210-000030100000</t>
  </si>
  <si>
    <t>5210-000030100005</t>
  </si>
  <si>
    <t>5210-000030100006</t>
  </si>
  <si>
    <t>5210-000030100003</t>
  </si>
  <si>
    <t>5210-000030100001</t>
  </si>
  <si>
    <t>5210-000030100004</t>
  </si>
  <si>
    <t>5210-000030100002</t>
  </si>
  <si>
    <t>5290-000030100009</t>
  </si>
  <si>
    <t>PIZARRON ELECTRICO INTERACTIVO SCREEN</t>
  </si>
  <si>
    <t>5650-000040100020</t>
  </si>
  <si>
    <t>SALA AUDIVISUAL</t>
  </si>
  <si>
    <t>5660-000040100008</t>
  </si>
  <si>
    <t>FUENTE DE ALIMENTACION PROFESIONAL</t>
  </si>
  <si>
    <t>5660-000040100010</t>
  </si>
  <si>
    <t>5660-000040100003</t>
  </si>
  <si>
    <t>5660-000040100009</t>
  </si>
  <si>
    <t>5660-000040100018</t>
  </si>
  <si>
    <t>5660-000040100019</t>
  </si>
  <si>
    <t>5660-000040100027</t>
  </si>
  <si>
    <t>ENTRENADOR DE NEUMATICA Y ELECTRONEUMATI</t>
  </si>
  <si>
    <t>5660-000040100029</t>
  </si>
  <si>
    <t>5660-000040100030</t>
  </si>
  <si>
    <t>ENTRENADOR DE HIDRAULICA Y ELECTROHIDRAU</t>
  </si>
  <si>
    <t>5660-000040100014</t>
  </si>
  <si>
    <t>5660-000040100017</t>
  </si>
  <si>
    <t>5660-000040100005</t>
  </si>
  <si>
    <t>5660-000040100007</t>
  </si>
  <si>
    <t>5660-000040100013</t>
  </si>
  <si>
    <t>5660-000040100015</t>
  </si>
  <si>
    <t>5660-000040100004</t>
  </si>
  <si>
    <t>5660-000040100012</t>
  </si>
  <si>
    <t>5660-000040100001</t>
  </si>
  <si>
    <t>5660-000040100032</t>
  </si>
  <si>
    <t>5660-000040100000</t>
  </si>
  <si>
    <t>5660-000040100028</t>
  </si>
  <si>
    <t>5660-000040100006</t>
  </si>
  <si>
    <t>5660-000040100016</t>
  </si>
  <si>
    <t>5660-000040100002</t>
  </si>
  <si>
    <t>5660-000040100031</t>
  </si>
  <si>
    <t>5660-000040100011</t>
  </si>
  <si>
    <t>5670-000040100022</t>
  </si>
  <si>
    <t>CENTRO MAQ.VERTICAL CNC C/CONTROL FANUC)</t>
  </si>
  <si>
    <t>5670-000040100021</t>
  </si>
  <si>
    <t>ESTACION DE INYECCION DE PLASTICO</t>
  </si>
  <si>
    <t>5670-000040100026</t>
  </si>
  <si>
    <t>ENTRENADOR CONTROL DE MOTOR INDUSTRIAL</t>
  </si>
  <si>
    <t>5670-000040100023</t>
  </si>
  <si>
    <t>CENTROTORNEADO CNC C/CONTROL FANUC</t>
  </si>
  <si>
    <t>5670-000040100024</t>
  </si>
  <si>
    <t>5670-000040100025</t>
  </si>
  <si>
    <t>OTROS</t>
  </si>
  <si>
    <t>Descripción del Bien Inmueble</t>
  </si>
  <si>
    <t>6220-P1100000005</t>
  </si>
  <si>
    <t>OBRA COMPLEMENTARIA EXTERIOR Y ACOMETIDA ELECTRICA</t>
  </si>
  <si>
    <t>6220-P1100000003</t>
  </si>
  <si>
    <t>Plan maestro y estudios preliminares para la UTLB</t>
  </si>
  <si>
    <t>6220-P11000000001</t>
  </si>
  <si>
    <t>Construcción del edificio de docencia en la UTLB</t>
  </si>
  <si>
    <t>6220-P1100000004</t>
  </si>
  <si>
    <t>Construcción del edificio de laboratorios I UTLB</t>
  </si>
  <si>
    <t>6220-P1100000002</t>
  </si>
  <si>
    <t>Proyecto ejecutivo del Edificio de Laboratorio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</si>
  <si>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</si>
  <si>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</si>
  <si>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</si>
  <si>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</si>
  <si>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</si>
  <si>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</si>
  <si>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</si>
  <si>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BECA</t>
  </si>
  <si>
    <t>x</t>
  </si>
  <si>
    <t>económico</t>
  </si>
  <si>
    <t>JOSE JEREMY ACOSTA PEREZ</t>
  </si>
  <si>
    <t>AOPJ000105HGTCRRA4</t>
  </si>
  <si>
    <t>AOPJ000105</t>
  </si>
  <si>
    <t>DARIO LEON MORENO</t>
  </si>
  <si>
    <t>LEMD000908HGTNRRA7</t>
  </si>
  <si>
    <t>LEMD000908</t>
  </si>
  <si>
    <t>PILAR JARALILLO HERNANDEZ</t>
  </si>
  <si>
    <t>JAHP010702MGTRRLA5</t>
  </si>
  <si>
    <t>JAHP010702</t>
  </si>
  <si>
    <t>ALEJANDRO SANCHEZ VAZQUEZ</t>
  </si>
  <si>
    <t>SAVA001008HGTNZLA2</t>
  </si>
  <si>
    <t>SAVA001008</t>
  </si>
  <si>
    <t>NAYELI MARGARITA JUAREZ CONTRERAS</t>
  </si>
  <si>
    <t>JUCN010507MGTRNYA8</t>
  </si>
  <si>
    <t>JUCN010507</t>
  </si>
  <si>
    <t>MANUEL CERVANTES PEREZ</t>
  </si>
  <si>
    <t>CEPM900219HGTRRN02</t>
  </si>
  <si>
    <t>CEPM900219</t>
  </si>
  <si>
    <t>XOCHITL ARANZAZU MENDOZA CAUDILLO</t>
  </si>
  <si>
    <t>MECX000713MGTNDCA9</t>
  </si>
  <si>
    <t>MECX000713</t>
  </si>
  <si>
    <t>ANDREA JANINE GONZALEZ BAEZA</t>
  </si>
  <si>
    <t>GOBA000424MGTNZNA5</t>
  </si>
  <si>
    <t>GOBA000424</t>
  </si>
  <si>
    <t>KELLY MICHELLE JIMENEZ GONZALEZ</t>
  </si>
  <si>
    <t>JIGK990805MGTMNL07</t>
  </si>
  <si>
    <t>JIGK990805</t>
  </si>
  <si>
    <t>MARIA GUADALUPE PEREZ SERRANO</t>
  </si>
  <si>
    <t>PESG950919MGTRRD00</t>
  </si>
  <si>
    <t>PESG950919</t>
  </si>
  <si>
    <t>SUSANA BARRERA GARCES</t>
  </si>
  <si>
    <t>BAGS010604MGTRRSA9</t>
  </si>
  <si>
    <t>BAGS010604</t>
  </si>
  <si>
    <t>JOSE MANUEL REYES ESPARRAGOZA</t>
  </si>
  <si>
    <t>REEM010319HMCYSNA5</t>
  </si>
  <si>
    <t>REEM010319</t>
  </si>
  <si>
    <t>ARMANDO RODRIGUEZ CAMARGO</t>
  </si>
  <si>
    <t>ROCA000606HGTDMRA4</t>
  </si>
  <si>
    <t>ROCA000606</t>
  </si>
  <si>
    <t>JOSUE FLORES FLORES</t>
  </si>
  <si>
    <t>FOFJ001102HGTLLSA5</t>
  </si>
  <si>
    <t>FOFJ001102</t>
  </si>
  <si>
    <t>JAIRO EMMANUEL BARRON TAMAYO</t>
  </si>
  <si>
    <t>BATJ010717HGTRMRA4</t>
  </si>
  <si>
    <t>BATJ010717</t>
  </si>
  <si>
    <t>MISAEL LOPEZ RODRIGUEZ</t>
  </si>
  <si>
    <t>LORM010614HGTPDSA7</t>
  </si>
  <si>
    <t>LORM010614</t>
  </si>
  <si>
    <t>DANIEL DARIO JIMENEZ GUTIERREZ</t>
  </si>
  <si>
    <t>JIGF981015HNEMTN04</t>
  </si>
  <si>
    <t>JIGF981015</t>
  </si>
  <si>
    <t>DANA PAOLA GOMEZ DERRAMADERO</t>
  </si>
  <si>
    <t>GODD020211MGTMRNA8</t>
  </si>
  <si>
    <t>GODD020211</t>
  </si>
  <si>
    <t xml:space="preserve">LAURA GABRIELA PRESA </t>
  </si>
  <si>
    <t>PEGL990701MGTRRR00</t>
  </si>
  <si>
    <t>PEGL990701</t>
  </si>
  <si>
    <t>MAYRA NOEMI JIMENEZ ROMERO</t>
  </si>
  <si>
    <t>JIRM001205MGTMMYA4</t>
  </si>
  <si>
    <t>JIRM001205</t>
  </si>
  <si>
    <t xml:space="preserve">ISAAC NOE HERNANDEZ LOPEZ </t>
  </si>
  <si>
    <t>HELI001027HGTRPSA6</t>
  </si>
  <si>
    <t>HELI001027</t>
  </si>
  <si>
    <t>DOMINIC EDUARDO LARA TIERRABLANCA</t>
  </si>
  <si>
    <t>LATD001026HGTRRMA5</t>
  </si>
  <si>
    <t>LATD001026</t>
  </si>
  <si>
    <t>LUIS GERARDO LOPEZ HERNANDEZ</t>
  </si>
  <si>
    <t>LOHL010625HGTPRSA9</t>
  </si>
  <si>
    <t>LOHL010625</t>
  </si>
  <si>
    <t>ITZEL BAUTISTA ZAGAL</t>
  </si>
  <si>
    <t>BAZI010625MGRTGTA2</t>
  </si>
  <si>
    <t>BAZI010625</t>
  </si>
  <si>
    <t>JESUS IVAN PALMA FUENTES</t>
  </si>
  <si>
    <t>PAFJ991110HGTLNS09</t>
  </si>
  <si>
    <t>PAFJ991110</t>
  </si>
  <si>
    <t>BRANDON IBARRA RODRIGUEZ</t>
  </si>
  <si>
    <t>IARB010330HGTBDRA8</t>
  </si>
  <si>
    <t>IARB010330</t>
  </si>
  <si>
    <t>MARIA DEL RAYO RICO CAMPOS</t>
  </si>
  <si>
    <t>RICR010625MGTCMYA3</t>
  </si>
  <si>
    <t>RICR010625</t>
  </si>
  <si>
    <t>MARIA LUISA BARCENAS ESCAMILLA</t>
  </si>
  <si>
    <t>BAEL010415MGTRSSA0</t>
  </si>
  <si>
    <t>BAEL010415</t>
  </si>
  <si>
    <t>VALERIA GODINEZ ALVAREZ</t>
  </si>
  <si>
    <t>AAGV990820MGTLDL05</t>
  </si>
  <si>
    <t>AAGV990820</t>
  </si>
  <si>
    <t>LIZETH ALVAREZ LOPEZ</t>
  </si>
  <si>
    <t>AALL980518MGTLPZ15</t>
  </si>
  <si>
    <t>AALL980518</t>
  </si>
  <si>
    <t>JOSE MANUEL SILVA MORENO</t>
  </si>
  <si>
    <t>SIMM980311HGTLRN04</t>
  </si>
  <si>
    <t>SIMM980311</t>
  </si>
  <si>
    <t>PAULINA VILLAREAL SANCHEZ</t>
  </si>
  <si>
    <t>VISP010216MGTLNLA7</t>
  </si>
  <si>
    <t>VISP010216</t>
  </si>
  <si>
    <t>GEORGINA MARLEN AGUILAR DIAZ</t>
  </si>
  <si>
    <t>AUDG010421MGTGZRA3</t>
  </si>
  <si>
    <t>AUDG010421</t>
  </si>
  <si>
    <t>FRANCISCO EFRAIN VARGAS LEON</t>
  </si>
  <si>
    <t>VALF900315HGTRNR05</t>
  </si>
  <si>
    <t>VALF900315</t>
  </si>
  <si>
    <t>EDGAR CASTAÑEDA RODRIGUEZ</t>
  </si>
  <si>
    <t>CARE950913HGTSDD05</t>
  </si>
  <si>
    <t>CARE950913</t>
  </si>
  <si>
    <t>Fondo, Programa o Convenio</t>
  </si>
  <si>
    <t>Institución Bancaria</t>
  </si>
  <si>
    <t>Número de Cuenta</t>
  </si>
  <si>
    <t>FAFEF 2019</t>
  </si>
  <si>
    <t>Programa o Fondo</t>
  </si>
  <si>
    <t>Destino de los Recursos</t>
  </si>
  <si>
    <t>Ejercicio</t>
  </si>
  <si>
    <t>Reintegro</t>
  </si>
  <si>
    <t>2519827100</t>
  </si>
  <si>
    <t>RELACIÓN DE ESQUEMAS BURSÁTILES Y DE COBERTURAS FINANCIERAS</t>
  </si>
  <si>
    <t>Ente Público                                  UNIVERSIDAD TECNOLÓGICA LAJA BAJÍO</t>
  </si>
  <si>
    <t xml:space="preserve">Instrumentos Financieros </t>
  </si>
  <si>
    <t xml:space="preserve">Valor Razonable </t>
  </si>
  <si>
    <t>Riesgos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</si>
  <si>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</si>
  <si>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</si>
  <si>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</si>
  <si>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</si>
  <si>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</si>
  <si>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</si>
  <si>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</si>
  <si>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</si>
  <si>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</si>
  <si>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DEVENGADO</t>
  </si>
  <si>
    <t>Sin información a revelar</t>
  </si>
  <si>
    <t>2520832124</t>
  </si>
  <si>
    <t>SUB UT U006 2020 OPERACIÓN Y APOYO FINAN</t>
  </si>
  <si>
    <t>UNIVERSIDAD TECNOLÓGICA LAJA BAJÍO
Estado de Actividades
Del 1 de Enero al 30 de Septiembre de 2020</t>
  </si>
  <si>
    <t>UNIVERSIDAD TECNOLÓGICA LAJA BAJÍO
Estado de Situación Financiera
Al 30 de Septiembre de 2020</t>
  </si>
  <si>
    <t>Universidad Tecnológica Laja Bajío
Estado de Cambios en la Situación Financiera
Del 1 de Enero al 30 de Septiembre de 2020</t>
  </si>
  <si>
    <t>Universidad Tecnológica Laja Bajío
Estado Analítico del Activo
Del 1 de Enero al 30 de Septiembre de 2020</t>
  </si>
  <si>
    <t>Universidad Tecnológica Laja Bajío
Estado Analítico de la Deuda y Otros Pasivos
Del 1 de Enero al 30 de Septiembre de 2020</t>
  </si>
  <si>
    <t>UNIVERSIDAD TECNOLÓGICA LAJA BAJÍO
Estado de Variación en la Hacienda Pública
Del 1 de Enero 30 de Septiembre de 2020</t>
  </si>
  <si>
    <t>Universidad Tecnológica Laja Bajío
Estado de Flujos de Efectivo
Del 1 de Enero al 30 de Septiembre de 2020</t>
  </si>
  <si>
    <t>UNIVERSIDAD TECNOLÓGICA LAJA BAJÍO
Informes sobre Pasivos Contingentes
Del 1 de Enero al 30 de Septimbre de 2020</t>
  </si>
  <si>
    <t>Universidad Tecnológica Laja Bajío</t>
  </si>
  <si>
    <t>Correspondiente del 1 de Enero al 30 de Septiembre de 2020</t>
  </si>
  <si>
    <t>Notas de Desglose Estado de Actividades</t>
  </si>
  <si>
    <t>Universidad Tecnológica Laja Bajío
Estado Analítico de Ingresos
Del 1 de Enero al 30 de Septiembre de 2020</t>
  </si>
  <si>
    <t>Universidad Tecnológica Laja Bajío
Estado Analítico del Ejercicio del Presupuesto de Egresos
Clasificación por Objeto del Gasto (Capítulo y Concepto)
Del 1 de Enero al 30 de Septiembre de 2020</t>
  </si>
  <si>
    <t>Universidad Tecnológica Laja Bajío
Estado Analítico del Ejercicio del Presupuesto de Egresos
Clasificación Económica (por Tipo de Gasto)
Del 1 de Enero al 30 de Septiembre de 2020</t>
  </si>
  <si>
    <t>Universidad Tecnológica Laja Bajío
Estado Analítico del Ejercicio del Presupuesto de Egresos
Clasificación Administrativa
Del 1 de Enero al 30 de Septiembre de 2020</t>
  </si>
  <si>
    <t>Universidad Tecnológica Laja Bajío
Estado Analítico del Ejercicio del Presupuesto de Egresos
Clasificación Administrativa (Sector Paraestatal)
Del 1 de Enero al 30 de Septiembre de 2020</t>
  </si>
  <si>
    <t>Universidad Tecnológica Laja Bajío
Estado Analítico del Ejercicio del Presupuesto de Egresos
Clasificación Funcional (Finalidad y Función)
Del 1 de Enero al 30 de Septiembre de 2020</t>
  </si>
  <si>
    <t>UNIVERSIDAD TECNOLÓGICA LAJA BAJÍO
Endeudamiento Neto
Del 1 de Enero al 30 de Septiembre de 2020</t>
  </si>
  <si>
    <t>UNIVERSIDAD TECNOLÓGICA LAJA BAJÍO
Intereses de la Deuda
Del 1 de Enero al 30 de Septiembre de 2020</t>
  </si>
  <si>
    <t>Universidad Tecnológica Laja Bajío
Gasto por Categoría Programática
Del 1 de Enero al 30 de Septiembre de 2020</t>
  </si>
  <si>
    <t>Universidad Tecnológica Laja Bajío
Programas y Proyectos de Inversión
Del 1 de Enero al 30 de Septiembre de 2020</t>
  </si>
  <si>
    <t>DENOMINACIÓN PROGRAMA/PROYECTO</t>
  </si>
  <si>
    <t>PATIDA DE GASTO</t>
  </si>
  <si>
    <t>DENOMINACIÓN PARTIDA DE GASTO</t>
  </si>
  <si>
    <t>INVERSIÓN</t>
  </si>
  <si>
    <t xml:space="preserve">INVERSIÓN TOTAL PROGRAMADA   </t>
  </si>
  <si>
    <t>APROBADA</t>
  </si>
  <si>
    <t>MODIFICADA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</si>
  <si>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</si>
  <si>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</si>
  <si>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</si>
  <si>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</si>
  <si>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</si>
  <si>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</si>
  <si>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</si>
  <si>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</si>
  <si>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</si>
  <si>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Q1577</t>
  </si>
  <si>
    <t>INFRAESTRUCTURA Y EQUIPAMIENTO PARA LA UTLB</t>
  </si>
  <si>
    <t>EDIFICACION NO HABITACIONAL</t>
  </si>
  <si>
    <t>TOTAL PROYECTOS DE INVERSIÓN DE INFRAESTRUCTURA</t>
  </si>
  <si>
    <t xml:space="preserve">TOTAL PROGRAMAS Y PROYECTOS DE INVERSIÓN </t>
  </si>
  <si>
    <t>Programa presupuestario
(1)</t>
  </si>
  <si>
    <t>Resumen Narrativo
(2)</t>
  </si>
  <si>
    <t>Eje o línea estratégica
(7)</t>
  </si>
  <si>
    <t>Objetivo
(8)</t>
  </si>
  <si>
    <t>Estrategia
(9)</t>
  </si>
  <si>
    <t>Acciones
(10)</t>
  </si>
  <si>
    <t>F
(11)</t>
  </si>
  <si>
    <t>FN
(12)</t>
  </si>
  <si>
    <t>SF
(13)</t>
  </si>
  <si>
    <t>PP
(14)</t>
  </si>
  <si>
    <t>UR
(15)</t>
  </si>
  <si>
    <t>Indicador
(16)</t>
  </si>
  <si>
    <t>Fórmula de cálculo
(17)</t>
  </si>
  <si>
    <t>Tipo de Fórmula
(18)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</si>
  <si>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</si>
  <si>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</si>
  <si>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</si>
  <si>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</si>
  <si>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</si>
  <si>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</si>
  <si>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</si>
  <si>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</si>
  <si>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</si>
  <si>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</si>
  <si>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</si>
  <si>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Modificado
(30)</t>
  </si>
  <si>
    <t>Presupuesto Devengado
(31)</t>
  </si>
  <si>
    <t>Devengado / Aprobado
(32)</t>
  </si>
  <si>
    <t xml:space="preserve"> Avance Devengado / Modificado
(33)</t>
  </si>
  <si>
    <t>Fin
(3)</t>
  </si>
  <si>
    <t>Eficacia</t>
  </si>
  <si>
    <t>Propósito
(4)</t>
  </si>
  <si>
    <t>Eficacia (1 por componente)</t>
  </si>
  <si>
    <t>Componentes</t>
  </si>
  <si>
    <t>Eficiencia (1 por componente)</t>
  </si>
  <si>
    <t>Economía (1 por componente)</t>
  </si>
  <si>
    <t>Eficacia (1 por actividad)</t>
  </si>
  <si>
    <t>Actividades</t>
  </si>
  <si>
    <t>Eficiencia (1 por actividad)</t>
  </si>
  <si>
    <t>(6)</t>
  </si>
  <si>
    <t>Economía (1 por actividad)</t>
  </si>
  <si>
    <t>Universidad Tecnológica Laja Bajío
INDICADORES DE RESULTADOS
DEL 1 DE ENERO AL AL 30 DE SEPTIEMBRE DEL 2020</t>
  </si>
  <si>
    <t>Universidad Tecnológica Laja Bajío
INDICADORES DE POSTURA FISCAL
Del 1 de Enero al 30 de Septiembre de 2020</t>
  </si>
  <si>
    <t>Universidad Tecnológica Laja Bajío
Relación de Bienes Muebles que componen el Patrimonio
30 de Septiembre de 2020</t>
  </si>
  <si>
    <t>Universidad Tecnológica Laja Bajío
Relación de Bienes Inmuebles que componen el Patrimonio
30 de Septiembre de 2020</t>
  </si>
  <si>
    <t>CXCA950615MGTHSL00</t>
  </si>
  <si>
    <t>FESO981207HGTRRM00</t>
  </si>
  <si>
    <t>GATJ971223HGTRRN00</t>
  </si>
  <si>
    <t>LUCE980317HHGGBF07</t>
  </si>
  <si>
    <t>MOAJ010616MGTNRNA7</t>
  </si>
  <si>
    <t>GORD010816MGTMMNA4</t>
  </si>
  <si>
    <t>CEMJ940416HGTNLQ05</t>
  </si>
  <si>
    <t>ROPM981204HGTDRR06</t>
  </si>
  <si>
    <t>VARJ991019MGTSZC02</t>
  </si>
  <si>
    <t>ZUPA000411MGTXTNA9</t>
  </si>
  <si>
    <t>JIHF010703MGTMRRA4</t>
  </si>
  <si>
    <t>SECA961227MDFGRB05</t>
  </si>
  <si>
    <t>SAMO980513HGTVNM03</t>
  </si>
  <si>
    <t>EOGM980107MGTSMR08</t>
  </si>
  <si>
    <t>PEEA980510MGTRSN02</t>
  </si>
  <si>
    <t>SAER930303HGTNLC06</t>
  </si>
  <si>
    <t>GUAC010831HGTVLRA9</t>
  </si>
  <si>
    <t>GUJJ000503HGTRMRA4</t>
  </si>
  <si>
    <t>EICJ980417MGTNRD04</t>
  </si>
  <si>
    <t>GONA990516MGTMYN00</t>
  </si>
  <si>
    <t>FARB001028MGTRMTA7</t>
  </si>
  <si>
    <t>GOMN991118MGTMNR08</t>
  </si>
  <si>
    <t>CXCA950615</t>
  </si>
  <si>
    <t>FESO981207</t>
  </si>
  <si>
    <t>GATJ971223</t>
  </si>
  <si>
    <t>LUCE980317</t>
  </si>
  <si>
    <t>MOAJ010616</t>
  </si>
  <si>
    <t>GORD010816</t>
  </si>
  <si>
    <t>CEMJ940416</t>
  </si>
  <si>
    <t>ROPM981204</t>
  </si>
  <si>
    <t>VARJ991019</t>
  </si>
  <si>
    <t>ZUPA000411</t>
  </si>
  <si>
    <t>JIHF010703</t>
  </si>
  <si>
    <t>SECA961227</t>
  </si>
  <si>
    <t>SAMO980513</t>
  </si>
  <si>
    <t>EOGM980107</t>
  </si>
  <si>
    <t>PEEA980510</t>
  </si>
  <si>
    <t>SAER930303</t>
  </si>
  <si>
    <t>GUAC010831</t>
  </si>
  <si>
    <t>GUJJ000503</t>
  </si>
  <si>
    <t>EICJ980417</t>
  </si>
  <si>
    <t>GONA990516</t>
  </si>
  <si>
    <t>FARB001028</t>
  </si>
  <si>
    <t>GOMN991118</t>
  </si>
  <si>
    <t>ALMA GLORIA CHAVEZ CASTAÑEDA</t>
  </si>
  <si>
    <t>OMAR FERRAL SUÁREZ</t>
  </si>
  <si>
    <t>JUAN EDUARDO GARCIA TREVERA</t>
  </si>
  <si>
    <t>EFREN DAVID LUGO CABAÑAS</t>
  </si>
  <si>
    <t>JANET ALEXANDRA MONTOYA ARCE</t>
  </si>
  <si>
    <t>DANNA GABRIELA GOMEZ RAMIREZ</t>
  </si>
  <si>
    <t>JOAQUIN EDUARDO CENTENO MOLINA</t>
  </si>
  <si>
    <t>MAURICIO RODRIGUEZ PERALTA</t>
  </si>
  <si>
    <t>JACQUELINE GUADALUPE VASQUEZ RUIZ</t>
  </si>
  <si>
    <t>ANA LUCIA ZUÑIGA PATIÑO</t>
  </si>
  <si>
    <t>MARIA FERNANDA JIMENEZ HERNANDEZ</t>
  </si>
  <si>
    <t>ABZARET MONTSERRAT SEGOVIA CARREÑO</t>
  </si>
  <si>
    <t>OMAR ADRIAN SAAVEDRA MENDOZA</t>
  </si>
  <si>
    <t>MARISOL ESCOGIDO GOMEZ</t>
  </si>
  <si>
    <t>ANA GABRIELA PEREZ ESCOGIDO</t>
  </si>
  <si>
    <t>RICARDO SANTAMARÍA ELIAS</t>
  </si>
  <si>
    <t>CRISTIAN GUEVARA ALEJOS</t>
  </si>
  <si>
    <t>JARED EZEQUIEL GUERRERO JIMENEZ</t>
  </si>
  <si>
    <t>JUDITH ENRIQUEZ CRUZ</t>
  </si>
  <si>
    <t>ANA KAREN GOMEZ NOYOLA</t>
  </si>
  <si>
    <t>BEATRIZ GUADALUPE FRAYLE RAMIREZ</t>
  </si>
  <si>
    <t>NEREIDA GOMEZ MENDOZA</t>
  </si>
  <si>
    <t>UNIVERSIDAD TECNOLÓGICA LAJA BAJÍO
MONTOS PAGADOS POR AYUDAS Y SUBSIDIOS
AL 30 DE SEPTIEMBRE DEL 2020</t>
  </si>
  <si>
    <t>BERENICE GUERRERO VACA</t>
  </si>
  <si>
    <t>LEONEL ALEJOS ARRIAGA</t>
  </si>
  <si>
    <t>KENDY LETICIA MANCERA MUÑIZ</t>
  </si>
  <si>
    <t>JOSÉ GUADALUPE RANGEL CARREON</t>
  </si>
  <si>
    <t>AMÉRICA LIZETH BUSTAMANTE CHICO</t>
  </si>
  <si>
    <t>VÍCTOR RAMSÉS TAPIA PÉREZ</t>
  </si>
  <si>
    <t>JOSUE NOE CORTES RAMOS</t>
  </si>
  <si>
    <t>DIEGO MONJARAS ORTEGA</t>
  </si>
  <si>
    <t>URIEL ALEJANDRO AVILA CARREÑO</t>
  </si>
  <si>
    <t>FATIMA ELIZABETH GARCIA TREVERA</t>
  </si>
  <si>
    <t>ROBERTO CARLOS FLORES TOVAR</t>
  </si>
  <si>
    <t>MARIA GUADALUPE LOPEZ GARCIA</t>
  </si>
  <si>
    <t>MARIA FERNANDA RAMIREZ IRACHETA</t>
  </si>
  <si>
    <t>LUIS GERARDO RANGEL CANO</t>
  </si>
  <si>
    <t>EDITH FLORES GUZMAN</t>
  </si>
  <si>
    <t>KIMBERLY YOCELIN MENDOZA HURTADO</t>
  </si>
  <si>
    <t>GUVB981101MGTRCR06</t>
  </si>
  <si>
    <t>AEAL951222HGTLRN00</t>
  </si>
  <si>
    <t>MAMK960526MGTNXN01</t>
  </si>
  <si>
    <t>RACG010729HGTNRDA9</t>
  </si>
  <si>
    <t>BUCA010608MGTSHMA5</t>
  </si>
  <si>
    <t>TAPV000617HGTPRCA9</t>
  </si>
  <si>
    <t>CORJ960722HGTRMS04</t>
  </si>
  <si>
    <t>MOOD981113HGTNRG01</t>
  </si>
  <si>
    <t>AICU991015HGTVRR03</t>
  </si>
  <si>
    <t>GATF971223MGTRRT09</t>
  </si>
  <si>
    <t>FOTR980821HGTLVB04</t>
  </si>
  <si>
    <t>LOGG970503MBCPRD06</t>
  </si>
  <si>
    <t>RAIF990812MGTMRR00</t>
  </si>
  <si>
    <t>RACL990513HGTNNS02</t>
  </si>
  <si>
    <t>FOGE990127MGTLZD06</t>
  </si>
  <si>
    <t>MEHK000720MGTNRMA6</t>
  </si>
  <si>
    <t>GUVB981101</t>
  </si>
  <si>
    <t>AEAL951222</t>
  </si>
  <si>
    <t>MAMK960526</t>
  </si>
  <si>
    <t>RACG010729</t>
  </si>
  <si>
    <t>BUCA010608</t>
  </si>
  <si>
    <t>TAPV000617</t>
  </si>
  <si>
    <t>CORJ960722</t>
  </si>
  <si>
    <t>MOOD981113</t>
  </si>
  <si>
    <t>AICU991015</t>
  </si>
  <si>
    <t>GATF971223</t>
  </si>
  <si>
    <t>FOTR980821</t>
  </si>
  <si>
    <t>LOGG970503</t>
  </si>
  <si>
    <t>RAIF990812</t>
  </si>
  <si>
    <t>RACL990513</t>
  </si>
  <si>
    <t>FOGE990127</t>
  </si>
  <si>
    <t>MEHK000720</t>
  </si>
  <si>
    <t>UNIVERSIDAD TECNOLÓGICA LAJA BAJÍO
RELACIÓN DE CUENTAS BANCARIAS PRODUCTIVAS ESPECÍFICAS
AL 30 DE SEPTIMBRE DEL 2020</t>
  </si>
  <si>
    <t>UNIVERSIDAD TECNOLÓGICA LAJA BAJÍO
Formato del Ejercicio y Destino de Gasto Federalizado y Reintegros
30 de Septiembre de 2020</t>
  </si>
  <si>
    <t>Al 30 de Septiembre de 2020</t>
  </si>
  <si>
    <t>Universidad Tecnológica Laja Bajío
Flujo de Fondos
Del 1 de Enero al 30 de Septiembre de 2020</t>
  </si>
  <si>
    <t>Estimado /
 Aprobado</t>
  </si>
  <si>
    <t>Recaudado / 
Pagado</t>
  </si>
  <si>
    <t>Rubros de Ingresos</t>
  </si>
  <si>
    <t>Ingresos por Ventas de Bienes y Servicios</t>
  </si>
  <si>
    <t>Capítulos de Gasto</t>
  </si>
  <si>
    <t>Bienes Muebles, Inmuebles e Intangibles</t>
  </si>
  <si>
    <t>Inversiones Financieras y Otras Provisiones</t>
  </si>
  <si>
    <t xml:space="preserve">Participaciones y Aportaciones 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</si>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</sst>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#,##0.00_ ;[Red]\-#,##0.00\ "/>
    <numFmt numFmtId="167" formatCode="0_ ;\-0\ "/>
    <numFmt numFmtId="168" formatCode="_(* #,##0.00_);_(* \(#,##0.00\);_(* &quot;-&quot;??_);_(@_)"/>
  </numFmts>
  <fonts count="4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Times New Roman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2">
    <xf numFmtId="0" fontId="0" fillId="0" borderId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43" fontId="8" fillId="0" borderId="0" applyFont="0" applyFill="0" applyBorder="0" applyAlignment="0" applyProtection="0"/>
    <xf numFmtId="0" fontId="22" fillId="0" borderId="0"/>
    <xf numFmtId="0" fontId="22" fillId="0" borderId="0"/>
    <xf numFmtId="9" fontId="8" fillId="0" borderId="0" applyFont="0" applyFill="0" applyBorder="0" applyAlignment="0" applyProtection="0"/>
    <xf numFmtId="0" fontId="22" fillId="0" borderId="0"/>
    <xf numFmtId="0" fontId="8" fillId="0" borderId="0"/>
    <xf numFmtId="0" fontId="8" fillId="0" borderId="0"/>
    <xf numFmtId="0" fontId="31" fillId="0" borderId="0"/>
    <xf numFmtId="0" fontId="18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</cellStyleXfs>
  <cellXfs count="741">
    <xf numFmtId="0" fontId="0" fillId="0" borderId="0" xfId="0"/>
    <xf numFmtId="0" fontId="11" fillId="0" borderId="0" xfId="8" applyFont="1" applyAlignment="1" applyProtection="1">
      <alignment vertical="top" wrapText="1"/>
      <protection locked="0"/>
    </xf>
    <xf numFmtId="0" fontId="11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4" fontId="11" fillId="0" borderId="0" xfId="8" applyNumberFormat="1" applyFont="1" applyAlignment="1" applyProtection="1">
      <alignment vertical="top"/>
      <protection locked="0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10" fillId="0" borderId="3" xfId="8" applyNumberFormat="1" applyFont="1" applyFill="1" applyBorder="1" applyAlignment="1" applyProtection="1">
      <alignment vertical="top"/>
      <protection locked="0"/>
    </xf>
    <xf numFmtId="0" fontId="14" fillId="0" borderId="0" xfId="8" applyNumberFormat="1" applyFont="1" applyFill="1" applyBorder="1" applyAlignment="1" applyProtection="1">
      <alignment horizontal="center" vertical="top"/>
      <protection locked="0"/>
    </xf>
    <xf numFmtId="0" fontId="10" fillId="0" borderId="0" xfId="8" applyNumberFormat="1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horizontal="left" vertical="top" wrapText="1"/>
      <protection locked="0"/>
    </xf>
    <xf numFmtId="0" fontId="11" fillId="0" borderId="0" xfId="8" applyFont="1" applyFill="1" applyBorder="1" applyAlignment="1" applyProtection="1">
      <alignment horizontal="left" vertical="top" wrapText="1"/>
      <protection locked="0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NumberFormat="1" applyFont="1" applyFill="1" applyBorder="1" applyAlignment="1" applyProtection="1">
      <alignment horizontal="center" vertical="top"/>
      <protection locked="0"/>
    </xf>
    <xf numFmtId="0" fontId="10" fillId="0" borderId="1" xfId="8" applyFont="1" applyFill="1" applyBorder="1" applyAlignment="1" applyProtection="1">
      <alignment horizontal="left" vertical="top" wrapText="1"/>
      <protection locked="0"/>
    </xf>
    <xf numFmtId="0" fontId="10" fillId="0" borderId="1" xfId="8" applyNumberFormat="1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horizontal="center" vertical="center" wrapText="1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Border="1" applyAlignment="1" applyProtection="1">
      <alignment vertical="top"/>
      <protection locked="0"/>
    </xf>
    <xf numFmtId="0" fontId="11" fillId="0" borderId="0" xfId="8" applyFont="1" applyBorder="1" applyAlignment="1" applyProtection="1">
      <alignment vertical="top" wrapText="1"/>
      <protection locked="0"/>
    </xf>
    <xf numFmtId="0" fontId="10" fillId="0" borderId="6" xfId="8" applyFont="1" applyFill="1" applyBorder="1" applyAlignment="1" applyProtection="1">
      <alignment horizontal="left" vertical="top" wrapText="1"/>
      <protection locked="0"/>
    </xf>
    <xf numFmtId="0" fontId="10" fillId="0" borderId="7" xfId="8" applyFont="1" applyFill="1" applyBorder="1" applyAlignment="1" applyProtection="1">
      <alignment horizontal="left" vertical="top" wrapText="1"/>
      <protection locked="0"/>
    </xf>
    <xf numFmtId="0" fontId="10" fillId="0" borderId="3" xfId="8" applyFont="1" applyFill="1" applyBorder="1" applyAlignment="1" applyProtection="1">
      <alignment horizontal="center" vertical="center" wrapText="1"/>
      <protection locked="0"/>
    </xf>
    <xf numFmtId="0" fontId="11" fillId="0" borderId="7" xfId="8" applyFont="1" applyFill="1" applyBorder="1" applyAlignment="1" applyProtection="1">
      <alignment horizontal="left" vertical="top" wrapText="1"/>
      <protection locked="0"/>
    </xf>
    <xf numFmtId="0" fontId="11" fillId="0" borderId="7" xfId="8" applyFont="1" applyFill="1" applyBorder="1" applyAlignment="1" applyProtection="1">
      <alignment vertical="top"/>
      <protection locked="0"/>
    </xf>
    <xf numFmtId="0" fontId="11" fillId="0" borderId="7" xfId="8" applyFont="1" applyBorder="1" applyAlignment="1" applyProtection="1">
      <alignment vertical="top" wrapText="1"/>
      <protection locked="0"/>
    </xf>
    <xf numFmtId="0" fontId="11" fillId="0" borderId="8" xfId="8" applyFont="1" applyBorder="1" applyAlignment="1" applyProtection="1">
      <alignment vertical="top" wrapText="1"/>
      <protection locked="0"/>
    </xf>
    <xf numFmtId="0" fontId="11" fillId="0" borderId="4" xfId="8" applyFont="1" applyBorder="1" applyAlignment="1" applyProtection="1">
      <alignment vertical="top" wrapText="1"/>
      <protection locked="0"/>
    </xf>
    <xf numFmtId="4" fontId="11" fillId="0" borderId="4" xfId="8" applyNumberFormat="1" applyFont="1" applyBorder="1" applyAlignment="1" applyProtection="1">
      <alignment vertical="top"/>
      <protection locked="0"/>
    </xf>
    <xf numFmtId="4" fontId="11" fillId="0" borderId="5" xfId="8" applyNumberFormat="1" applyFont="1" applyBorder="1" applyAlignment="1" applyProtection="1">
      <alignment vertical="top"/>
      <protection locked="0"/>
    </xf>
    <xf numFmtId="0" fontId="15" fillId="0" borderId="7" xfId="8" applyFont="1" applyFill="1" applyBorder="1" applyAlignment="1" applyProtection="1">
      <alignment horizontal="left" vertical="top" wrapText="1"/>
      <protection locked="0"/>
    </xf>
    <xf numFmtId="0" fontId="15" fillId="0" borderId="0" xfId="8" applyFont="1" applyFill="1" applyBorder="1" applyAlignment="1" applyProtection="1">
      <alignment horizontal="left" vertical="top" wrapText="1"/>
      <protection locked="0"/>
    </xf>
    <xf numFmtId="0" fontId="16" fillId="0" borderId="0" xfId="8" applyFont="1" applyFill="1" applyBorder="1" applyAlignment="1" applyProtection="1">
      <alignment horizontal="left" vertical="top" wrapText="1"/>
      <protection locked="0"/>
    </xf>
    <xf numFmtId="0" fontId="17" fillId="0" borderId="1" xfId="8" applyFont="1" applyFill="1" applyBorder="1" applyAlignment="1" applyProtection="1">
      <alignment horizontal="center" vertical="center" wrapText="1"/>
      <protection locked="0"/>
    </xf>
    <xf numFmtId="0" fontId="17" fillId="0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11" fillId="0" borderId="6" xfId="8" applyNumberFormat="1" applyFont="1" applyFill="1" applyBorder="1" applyAlignment="1" applyProtection="1">
      <alignment horizontal="right" vertical="top"/>
      <protection locked="0"/>
    </xf>
    <xf numFmtId="0" fontId="10" fillId="0" borderId="0" xfId="8" applyFont="1" applyFill="1" applyBorder="1" applyAlignment="1" applyProtection="1">
      <alignment horizontal="left" vertical="center"/>
      <protection locked="0"/>
    </xf>
    <xf numFmtId="0" fontId="17" fillId="0" borderId="0" xfId="8" applyFont="1" applyFill="1" applyBorder="1" applyAlignment="1" applyProtection="1">
      <alignment horizontal="center" vertical="center"/>
      <protection locked="0"/>
    </xf>
    <xf numFmtId="0" fontId="17" fillId="0" borderId="3" xfId="8" applyFont="1" applyFill="1" applyBorder="1" applyAlignment="1" applyProtection="1">
      <alignment horizontal="center" vertical="center"/>
      <protection locked="0"/>
    </xf>
    <xf numFmtId="0" fontId="10" fillId="0" borderId="7" xfId="8" applyFont="1" applyFill="1" applyBorder="1" applyAlignment="1" applyProtection="1">
      <alignment horizontal="left" vertical="top"/>
      <protection locked="0"/>
    </xf>
    <xf numFmtId="0" fontId="10" fillId="0" borderId="0" xfId="8" applyFont="1" applyFill="1" applyBorder="1" applyAlignment="1" applyProtection="1">
      <alignment horizontal="left" vertical="top"/>
      <protection locked="0"/>
    </xf>
    <xf numFmtId="0" fontId="10" fillId="0" borderId="0" xfId="8" applyFont="1" applyFill="1" applyBorder="1" applyAlignment="1" applyProtection="1">
      <alignment horizontal="center" vertical="center"/>
      <protection locked="0"/>
    </xf>
    <xf numFmtId="0" fontId="10" fillId="0" borderId="3" xfId="8" applyFont="1" applyFill="1" applyBorder="1" applyAlignment="1" applyProtection="1">
      <alignment horizontal="center" vertical="center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7" xfId="8" applyFont="1" applyFill="1" applyBorder="1" applyAlignment="1" applyProtection="1">
      <alignment vertical="top"/>
      <protection locked="0"/>
    </xf>
    <xf numFmtId="0" fontId="14" fillId="0" borderId="0" xfId="8" applyFont="1" applyFill="1" applyBorder="1" applyAlignment="1" applyProtection="1">
      <alignment vertical="top"/>
      <protection locked="0"/>
    </xf>
    <xf numFmtId="0" fontId="11" fillId="0" borderId="7" xfId="8" applyNumberFormat="1" applyFont="1" applyFill="1" applyBorder="1" applyAlignment="1" applyProtection="1">
      <alignment horizontal="right" vertical="top"/>
      <protection locked="0"/>
    </xf>
    <xf numFmtId="0" fontId="11" fillId="0" borderId="0" xfId="8" applyFont="1" applyFill="1" applyBorder="1" applyAlignment="1" applyProtection="1">
      <alignment horizontal="left" vertical="top" indent="1"/>
      <protection locked="0"/>
    </xf>
    <xf numFmtId="4" fontId="11" fillId="0" borderId="0" xfId="8" applyNumberFormat="1" applyFont="1" applyFill="1" applyBorder="1" applyProtection="1">
      <protection locked="0"/>
    </xf>
    <xf numFmtId="4" fontId="11" fillId="0" borderId="3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left" vertical="top" wrapText="1" indent="1"/>
      <protection locked="0"/>
    </xf>
    <xf numFmtId="4" fontId="11" fillId="0" borderId="0" xfId="8" applyNumberFormat="1" applyFont="1" applyFill="1" applyBorder="1" applyAlignment="1" applyProtection="1">
      <protection locked="0"/>
    </xf>
    <xf numFmtId="4" fontId="11" fillId="0" borderId="3" xfId="8" applyNumberFormat="1" applyFont="1" applyFill="1" applyBorder="1" applyAlignment="1" applyProtection="1">
      <protection locked="0"/>
    </xf>
    <xf numFmtId="0" fontId="16" fillId="0" borderId="7" xfId="8" applyFont="1" applyFill="1" applyBorder="1" applyAlignment="1" applyProtection="1">
      <alignment horizontal="left" vertical="top"/>
      <protection locked="0"/>
    </xf>
    <xf numFmtId="0" fontId="16" fillId="0" borderId="0" xfId="8" applyFont="1" applyFill="1" applyBorder="1" applyAlignment="1" applyProtection="1">
      <alignment horizontal="left" vertical="top"/>
      <protection locked="0"/>
    </xf>
    <xf numFmtId="0" fontId="19" fillId="0" borderId="0" xfId="8" applyFont="1" applyFill="1" applyBorder="1" applyAlignment="1" applyProtection="1">
      <alignment vertical="top"/>
      <protection locked="0"/>
    </xf>
    <xf numFmtId="0" fontId="10" fillId="0" borderId="8" xfId="8" applyNumberFormat="1" applyFont="1" applyFill="1" applyBorder="1" applyAlignment="1" applyProtection="1">
      <alignment horizontal="right" vertical="top"/>
      <protection locked="0"/>
    </xf>
    <xf numFmtId="0" fontId="11" fillId="0" borderId="4" xfId="8" applyFont="1" applyFill="1" applyBorder="1" applyAlignment="1" applyProtection="1">
      <alignment horizontal="left" vertical="top"/>
      <protection locked="0"/>
    </xf>
    <xf numFmtId="4" fontId="11" fillId="0" borderId="4" xfId="8" applyNumberFormat="1" applyFont="1" applyFill="1" applyBorder="1" applyAlignment="1" applyProtection="1">
      <alignment vertical="top"/>
      <protection locked="0"/>
    </xf>
    <xf numFmtId="4" fontId="11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NumberFormat="1" applyFont="1" applyFill="1" applyBorder="1" applyAlignment="1" applyProtection="1">
      <alignment horizontal="right" vertical="top"/>
      <protection locked="0"/>
    </xf>
    <xf numFmtId="0" fontId="10" fillId="0" borderId="1" xfId="8" applyFont="1" applyFill="1" applyBorder="1" applyAlignment="1" applyProtection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1" fillId="0" borderId="0" xfId="8" applyFont="1" applyAlignment="1" applyProtection="1">
      <alignment horizontal="center" vertical="top"/>
      <protection locked="0"/>
    </xf>
    <xf numFmtId="0" fontId="10" fillId="0" borderId="0" xfId="8" applyFont="1" applyFill="1" applyBorder="1" applyAlignment="1">
      <alignment vertical="top" wrapText="1"/>
    </xf>
    <xf numFmtId="0" fontId="16" fillId="0" borderId="0" xfId="8" applyFont="1" applyFill="1" applyBorder="1" applyAlignment="1">
      <alignment vertical="top" wrapText="1"/>
    </xf>
    <xf numFmtId="0" fontId="11" fillId="0" borderId="0" xfId="8" applyFont="1" applyFill="1" applyBorder="1" applyAlignment="1">
      <alignment horizontal="left" vertical="top" wrapText="1"/>
    </xf>
    <xf numFmtId="0" fontId="11" fillId="0" borderId="0" xfId="8" applyFont="1" applyFill="1" applyBorder="1" applyAlignment="1">
      <alignment vertical="top" wrapText="1"/>
    </xf>
    <xf numFmtId="0" fontId="11" fillId="0" borderId="4" xfId="8" applyFont="1" applyFill="1" applyBorder="1" applyAlignment="1">
      <alignment horizontal="left" vertical="top" wrapText="1"/>
    </xf>
    <xf numFmtId="0" fontId="0" fillId="0" borderId="0" xfId="0" applyProtection="1">
      <protection locked="0"/>
    </xf>
    <xf numFmtId="0" fontId="10" fillId="2" borderId="9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 wrapText="1"/>
    </xf>
    <xf numFmtId="4" fontId="10" fillId="2" borderId="12" xfId="8" applyNumberFormat="1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0" fontId="11" fillId="0" borderId="13" xfId="8" applyNumberFormat="1" applyFont="1" applyFill="1" applyBorder="1" applyAlignment="1">
      <alignment horizontal="center" vertical="center" wrapText="1"/>
    </xf>
    <xf numFmtId="0" fontId="11" fillId="0" borderId="13" xfId="8" quotePrefix="1" applyNumberFormat="1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vertical="top"/>
    </xf>
    <xf numFmtId="4" fontId="10" fillId="0" borderId="14" xfId="8" applyNumberFormat="1" applyFont="1" applyFill="1" applyBorder="1" applyAlignment="1" applyProtection="1">
      <alignment vertical="top" wrapText="1"/>
      <protection locked="0"/>
    </xf>
    <xf numFmtId="4" fontId="11" fillId="0" borderId="14" xfId="8" applyNumberFormat="1" applyFont="1" applyFill="1" applyBorder="1" applyAlignment="1" applyProtection="1">
      <alignment vertical="top" wrapText="1"/>
      <protection locked="0"/>
    </xf>
    <xf numFmtId="0" fontId="11" fillId="0" borderId="7" xfId="8" applyFont="1" applyFill="1" applyBorder="1" applyAlignment="1">
      <alignment horizontal="center" vertical="top"/>
    </xf>
    <xf numFmtId="4" fontId="11" fillId="0" borderId="14" xfId="8" applyNumberFormat="1" applyFont="1" applyFill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8" applyFont="1" applyFill="1" applyBorder="1" applyProtection="1">
      <protection locked="0"/>
    </xf>
    <xf numFmtId="0" fontId="10" fillId="2" borderId="11" xfId="8" applyFont="1" applyFill="1" applyBorder="1" applyAlignment="1">
      <alignment horizontal="center" vertical="center" wrapText="1"/>
    </xf>
    <xf numFmtId="0" fontId="16" fillId="0" borderId="6" xfId="8" applyFont="1" applyFill="1" applyBorder="1" applyAlignment="1" applyProtection="1">
      <alignment horizontal="left" vertical="top"/>
    </xf>
    <xf numFmtId="0" fontId="10" fillId="0" borderId="1" xfId="8" applyFont="1" applyFill="1" applyBorder="1" applyAlignment="1" applyProtection="1">
      <alignment horizontal="left" vertical="top" wrapText="1"/>
    </xf>
    <xf numFmtId="4" fontId="11" fillId="0" borderId="13" xfId="8" applyNumberFormat="1" applyFont="1" applyFill="1" applyBorder="1" applyAlignment="1" applyProtection="1">
      <alignment vertical="top" wrapText="1"/>
      <protection locked="0"/>
    </xf>
    <xf numFmtId="4" fontId="10" fillId="0" borderId="13" xfId="8" applyNumberFormat="1" applyFont="1" applyFill="1" applyBorder="1" applyAlignment="1" applyProtection="1">
      <alignment vertical="top" wrapText="1"/>
      <protection locked="0"/>
    </xf>
    <xf numFmtId="0" fontId="10" fillId="0" borderId="0" xfId="8" applyFont="1" applyFill="1" applyBorder="1" applyProtection="1">
      <protection locked="0"/>
    </xf>
    <xf numFmtId="0" fontId="11" fillId="0" borderId="7" xfId="8" applyFont="1" applyFill="1" applyBorder="1" applyAlignment="1" applyProtection="1">
      <alignment horizontal="center" vertical="top"/>
    </xf>
    <xf numFmtId="0" fontId="10" fillId="0" borderId="0" xfId="8" applyFont="1" applyFill="1" applyBorder="1" applyAlignment="1" applyProtection="1">
      <alignment horizontal="left" vertical="top" wrapText="1" indent="5"/>
    </xf>
    <xf numFmtId="0" fontId="10" fillId="0" borderId="7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 wrapText="1"/>
    </xf>
    <xf numFmtId="4" fontId="11" fillId="0" borderId="0" xfId="8" applyNumberFormat="1" applyFont="1" applyFill="1" applyBorder="1" applyAlignment="1" applyProtection="1">
      <alignment horizontal="left" vertical="top" wrapText="1"/>
    </xf>
    <xf numFmtId="4" fontId="11" fillId="0" borderId="14" xfId="8" applyNumberFormat="1" applyFont="1" applyFill="1" applyBorder="1" applyAlignment="1" applyProtection="1">
      <alignment horizontal="center" vertical="top" wrapText="1"/>
      <protection locked="0"/>
    </xf>
    <xf numFmtId="4" fontId="10" fillId="0" borderId="14" xfId="8" applyNumberFormat="1" applyFont="1" applyFill="1" applyBorder="1" applyAlignment="1" applyProtection="1">
      <alignment horizontal="center" vertical="top" wrapText="1"/>
      <protection locked="0"/>
    </xf>
    <xf numFmtId="0" fontId="11" fillId="0" borderId="7" xfId="8" applyFont="1" applyFill="1" applyBorder="1" applyAlignment="1" applyProtection="1">
      <alignment horizontal="center" vertical="top"/>
      <protection hidden="1"/>
    </xf>
    <xf numFmtId="0" fontId="15" fillId="0" borderId="0" xfId="8" applyFont="1" applyFill="1" applyBorder="1" applyAlignment="1" applyProtection="1">
      <alignment vertical="top" wrapText="1"/>
    </xf>
    <xf numFmtId="0" fontId="10" fillId="0" borderId="7" xfId="8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top" wrapText="1"/>
    </xf>
    <xf numFmtId="0" fontId="11" fillId="0" borderId="8" xfId="8" applyFont="1" applyFill="1" applyBorder="1" applyAlignment="1">
      <alignment vertical="top"/>
    </xf>
    <xf numFmtId="0" fontId="11" fillId="0" borderId="4" xfId="8" applyFont="1" applyFill="1" applyBorder="1" applyAlignment="1">
      <alignment vertical="top" wrapText="1"/>
    </xf>
    <xf numFmtId="4" fontId="11" fillId="0" borderId="15" xfId="8" applyNumberFormat="1" applyFont="1" applyFill="1" applyBorder="1" applyAlignment="1">
      <alignment vertical="top" wrapText="1"/>
    </xf>
    <xf numFmtId="4" fontId="11" fillId="0" borderId="0" xfId="8" applyNumberFormat="1" applyFont="1" applyFill="1" applyBorder="1" applyAlignment="1" applyProtection="1">
      <alignment vertical="top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>
      <alignment vertical="top" wrapText="1"/>
    </xf>
    <xf numFmtId="4" fontId="10" fillId="0" borderId="19" xfId="8" applyNumberFormat="1" applyFont="1" applyFill="1" applyBorder="1" applyProtection="1">
      <protection locked="0"/>
    </xf>
    <xf numFmtId="4" fontId="11" fillId="3" borderId="19" xfId="8" applyNumberFormat="1" applyFont="1" applyFill="1" applyBorder="1" applyProtection="1">
      <protection locked="0"/>
    </xf>
    <xf numFmtId="0" fontId="11" fillId="0" borderId="18" xfId="8" applyFont="1" applyFill="1" applyBorder="1" applyAlignment="1">
      <alignment horizontal="left" vertical="top" wrapText="1" indent="1"/>
    </xf>
    <xf numFmtId="4" fontId="11" fillId="0" borderId="19" xfId="8" applyNumberFormat="1" applyFont="1" applyFill="1" applyBorder="1" applyProtection="1">
      <protection locked="0"/>
    </xf>
    <xf numFmtId="4" fontId="10" fillId="3" borderId="19" xfId="8" applyNumberFormat="1" applyFont="1" applyFill="1" applyBorder="1" applyProtection="1">
      <protection locked="0"/>
    </xf>
    <xf numFmtId="4" fontId="11" fillId="3" borderId="19" xfId="8" applyNumberFormat="1" applyFont="1" applyFill="1" applyBorder="1" applyAlignment="1" applyProtection="1">
      <alignment vertical="top"/>
      <protection locked="0"/>
    </xf>
    <xf numFmtId="4" fontId="11" fillId="0" borderId="19" xfId="8" applyNumberFormat="1" applyFont="1" applyFill="1" applyBorder="1" applyAlignment="1" applyProtection="1">
      <alignment vertical="top"/>
      <protection locked="0"/>
    </xf>
    <xf numFmtId="0" fontId="10" fillId="0" borderId="18" xfId="8" applyFont="1" applyFill="1" applyBorder="1" applyAlignment="1">
      <alignment horizontal="left" vertical="top" wrapText="1"/>
    </xf>
    <xf numFmtId="0" fontId="10" fillId="0" borderId="20" xfId="8" applyFont="1" applyFill="1" applyBorder="1" applyAlignment="1">
      <alignment vertical="center" wrapText="1"/>
    </xf>
    <xf numFmtId="4" fontId="10" fillId="0" borderId="21" xfId="8" applyNumberFormat="1" applyFont="1" applyFill="1" applyBorder="1" applyAlignment="1" applyProtection="1">
      <alignment vertical="center"/>
      <protection locked="0"/>
    </xf>
    <xf numFmtId="4" fontId="11" fillId="0" borderId="0" xfId="8" applyNumberFormat="1" applyFont="1" applyFill="1" applyBorder="1" applyAlignment="1">
      <alignment vertical="top"/>
    </xf>
    <xf numFmtId="0" fontId="21" fillId="0" borderId="0" xfId="8" applyFont="1" applyFill="1" applyBorder="1" applyAlignment="1" applyProtection="1">
      <alignment horizontal="right" vertical="top" wrapText="1"/>
      <protection locked="0"/>
    </xf>
    <xf numFmtId="4" fontId="21" fillId="0" borderId="0" xfId="8" applyNumberFormat="1" applyFont="1" applyFill="1" applyBorder="1" applyAlignment="1" applyProtection="1">
      <alignment vertical="top"/>
      <protection locked="0"/>
    </xf>
    <xf numFmtId="0" fontId="11" fillId="0" borderId="7" xfId="8" applyFont="1" applyFill="1" applyBorder="1" applyProtection="1">
      <protection locked="0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left" vertical="top"/>
    </xf>
    <xf numFmtId="0" fontId="10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 applyProtection="1">
      <alignment horizontal="center" vertical="top" wrapText="1"/>
      <protection locked="0"/>
    </xf>
    <xf numFmtId="0" fontId="10" fillId="0" borderId="3" xfId="8" applyFont="1" applyFill="1" applyBorder="1" applyAlignment="1" applyProtection="1">
      <alignment horizontal="center" vertical="top" wrapText="1"/>
      <protection locked="0"/>
    </xf>
    <xf numFmtId="0" fontId="10" fillId="0" borderId="0" xfId="8" applyFont="1" applyFill="1" applyBorder="1" applyAlignment="1">
      <alignment horizontal="left" vertical="top"/>
    </xf>
    <xf numFmtId="0" fontId="10" fillId="0" borderId="0" xfId="8" applyFont="1" applyFill="1" applyBorder="1" applyAlignment="1">
      <alignment horizontal="left" vertical="top" wrapText="1" indent="1"/>
    </xf>
    <xf numFmtId="4" fontId="10" fillId="0" borderId="0" xfId="8" applyNumberFormat="1" applyFont="1" applyFill="1" applyBorder="1" applyAlignment="1" applyProtection="1">
      <alignment vertical="top" wrapText="1"/>
      <protection locked="0"/>
    </xf>
    <xf numFmtId="4" fontId="10" fillId="0" borderId="3" xfId="8" applyNumberFormat="1" applyFont="1" applyFill="1" applyBorder="1" applyAlignment="1" applyProtection="1">
      <alignment vertical="top" wrapText="1"/>
      <protection locked="0"/>
    </xf>
    <xf numFmtId="0" fontId="14" fillId="0" borderId="7" xfId="8" applyFont="1" applyFill="1" applyBorder="1" applyProtection="1">
      <protection locked="0"/>
    </xf>
    <xf numFmtId="4" fontId="11" fillId="0" borderId="3" xfId="8" applyNumberFormat="1" applyFont="1" applyFill="1" applyBorder="1" applyAlignment="1" applyProtection="1">
      <alignment vertical="top" wrapText="1"/>
      <protection locked="0"/>
    </xf>
    <xf numFmtId="0" fontId="16" fillId="0" borderId="7" xfId="8" applyFont="1" applyFill="1" applyBorder="1" applyAlignment="1">
      <alignment vertical="top"/>
    </xf>
    <xf numFmtId="0" fontId="11" fillId="0" borderId="0" xfId="8" applyFont="1" applyFill="1" applyBorder="1" applyAlignment="1">
      <alignment horizontal="left" vertical="top" wrapText="1" indent="1"/>
    </xf>
    <xf numFmtId="0" fontId="11" fillId="0" borderId="8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4" fontId="11" fillId="0" borderId="5" xfId="8" applyNumberFormat="1" applyFont="1" applyFill="1" applyBorder="1" applyAlignment="1">
      <alignment vertical="top"/>
    </xf>
    <xf numFmtId="0" fontId="11" fillId="0" borderId="0" xfId="8" applyFont="1" applyFill="1" applyBorder="1" applyAlignment="1" applyProtection="1">
      <alignment wrapText="1"/>
      <protection locked="0"/>
    </xf>
    <xf numFmtId="0" fontId="23" fillId="4" borderId="0" xfId="17" applyFont="1" applyFill="1" applyAlignment="1">
      <alignment horizontal="right" vertical="center"/>
    </xf>
    <xf numFmtId="0" fontId="10" fillId="4" borderId="0" xfId="17" applyFont="1" applyFill="1" applyAlignment="1">
      <alignment horizontal="left" vertical="center"/>
    </xf>
    <xf numFmtId="0" fontId="24" fillId="0" borderId="0" xfId="17" applyFont="1" applyAlignment="1">
      <alignment vertical="center"/>
    </xf>
    <xf numFmtId="0" fontId="25" fillId="5" borderId="0" xfId="17" applyFont="1" applyFill="1" applyAlignment="1">
      <alignment horizontal="center" vertical="center"/>
    </xf>
    <xf numFmtId="0" fontId="25" fillId="5" borderId="0" xfId="17" applyFont="1" applyFill="1"/>
    <xf numFmtId="0" fontId="24" fillId="0" borderId="0" xfId="17" applyFont="1"/>
    <xf numFmtId="0" fontId="26" fillId="6" borderId="0" xfId="17" applyFont="1" applyFill="1"/>
    <xf numFmtId="0" fontId="24" fillId="0" borderId="0" xfId="17" applyFont="1" applyAlignment="1">
      <alignment horizontal="center"/>
    </xf>
    <xf numFmtId="4" fontId="24" fillId="0" borderId="0" xfId="17" applyNumberFormat="1" applyFont="1"/>
    <xf numFmtId="0" fontId="26" fillId="7" borderId="0" xfId="17" applyFont="1" applyFill="1"/>
    <xf numFmtId="0" fontId="24" fillId="0" borderId="0" xfId="17" applyFont="1" applyAlignment="1">
      <alignment horizontal="center" vertical="center"/>
    </xf>
    <xf numFmtId="0" fontId="25" fillId="5" borderId="0" xfId="18" applyFont="1" applyFill="1"/>
    <xf numFmtId="0" fontId="26" fillId="6" borderId="0" xfId="18" applyFont="1" applyFill="1"/>
    <xf numFmtId="0" fontId="11" fillId="0" borderId="0" xfId="18" applyFont="1" applyFill="1" applyAlignment="1">
      <alignment horizontal="center" vertical="center"/>
    </xf>
    <xf numFmtId="0" fontId="11" fillId="0" borderId="0" xfId="18" applyFont="1" applyFill="1"/>
    <xf numFmtId="4" fontId="11" fillId="0" borderId="0" xfId="18" applyNumberFormat="1" applyFont="1"/>
    <xf numFmtId="0" fontId="24" fillId="0" borderId="0" xfId="18" applyFont="1"/>
    <xf numFmtId="0" fontId="11" fillId="0" borderId="0" xfId="18" applyFont="1" applyFill="1" applyAlignment="1">
      <alignment wrapText="1"/>
    </xf>
    <xf numFmtId="0" fontId="11" fillId="0" borderId="0" xfId="18" applyFont="1" applyFill="1" applyAlignment="1"/>
    <xf numFmtId="0" fontId="23" fillId="4" borderId="0" xfId="20" applyFont="1" applyFill="1" applyAlignment="1">
      <alignment horizontal="right" vertical="center"/>
    </xf>
    <xf numFmtId="0" fontId="10" fillId="4" borderId="0" xfId="20" applyFont="1" applyFill="1" applyAlignment="1">
      <alignment horizontal="left" vertical="center"/>
    </xf>
    <xf numFmtId="0" fontId="24" fillId="0" borderId="0" xfId="20" applyFont="1"/>
    <xf numFmtId="0" fontId="25" fillId="5" borderId="0" xfId="20" applyFont="1" applyFill="1" applyAlignment="1">
      <alignment horizontal="center" vertical="center"/>
    </xf>
    <xf numFmtId="0" fontId="25" fillId="5" borderId="0" xfId="20" applyFont="1" applyFill="1"/>
    <xf numFmtId="0" fontId="26" fillId="6" borderId="0" xfId="20" applyFont="1" applyFill="1"/>
    <xf numFmtId="0" fontId="24" fillId="0" borderId="0" xfId="20" applyFont="1" applyAlignment="1">
      <alignment vertical="center"/>
    </xf>
    <xf numFmtId="0" fontId="23" fillId="0" borderId="0" xfId="20" applyFont="1"/>
    <xf numFmtId="0" fontId="18" fillId="0" borderId="0" xfId="22" applyFont="1" applyFill="1" applyBorder="1" applyAlignment="1" applyProtection="1">
      <alignment vertical="top"/>
      <protection locked="0"/>
    </xf>
    <xf numFmtId="0" fontId="10" fillId="0" borderId="7" xfId="8" applyFont="1" applyFill="1" applyBorder="1" applyAlignment="1" applyProtection="1">
      <alignment horizontal="center" vertical="top"/>
    </xf>
    <xf numFmtId="4" fontId="10" fillId="2" borderId="12" xfId="23" applyNumberFormat="1" applyFont="1" applyFill="1" applyBorder="1" applyAlignment="1">
      <alignment horizontal="center" vertical="center" wrapText="1"/>
    </xf>
    <xf numFmtId="0" fontId="10" fillId="2" borderId="12" xfId="23" applyNumberFormat="1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11" fillId="0" borderId="2" xfId="23" applyFont="1" applyFill="1" applyBorder="1" applyAlignment="1">
      <alignment horizontal="center" vertical="center"/>
    </xf>
    <xf numFmtId="4" fontId="11" fillId="0" borderId="13" xfId="23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11" fillId="0" borderId="3" xfId="0" applyFont="1" applyFill="1" applyBorder="1" applyProtection="1">
      <protection locked="0"/>
    </xf>
    <xf numFmtId="4" fontId="11" fillId="0" borderId="14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4" fontId="10" fillId="0" borderId="12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10" fillId="0" borderId="15" xfId="0" applyNumberFormat="1" applyFont="1" applyFill="1" applyBorder="1" applyProtection="1"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Protection="1">
      <protection locked="0"/>
    </xf>
    <xf numFmtId="4" fontId="11" fillId="0" borderId="15" xfId="0" applyNumberFormat="1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left"/>
    </xf>
    <xf numFmtId="0" fontId="14" fillId="0" borderId="8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14" fillId="0" borderId="7" xfId="0" applyFont="1" applyBorder="1" applyAlignment="1">
      <alignment horizontal="center" vertical="center" wrapText="1"/>
    </xf>
    <xf numFmtId="4" fontId="10" fillId="0" borderId="14" xfId="0" applyNumberFormat="1" applyFont="1" applyFill="1" applyBorder="1" applyProtection="1">
      <protection locked="0"/>
    </xf>
    <xf numFmtId="0" fontId="10" fillId="0" borderId="0" xfId="0" applyFont="1" applyFill="1" applyBorder="1" applyProtection="1"/>
    <xf numFmtId="0" fontId="10" fillId="0" borderId="7" xfId="0" applyFont="1" applyFill="1" applyBorder="1" applyAlignment="1" applyProtection="1">
      <alignment horizontal="left"/>
    </xf>
    <xf numFmtId="4" fontId="10" fillId="0" borderId="13" xfId="0" applyNumberFormat="1" applyFont="1" applyFill="1" applyBorder="1" applyProtection="1">
      <protection locked="0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4" fontId="11" fillId="0" borderId="14" xfId="0" applyNumberFormat="1" applyFont="1" applyBorder="1" applyProtection="1">
      <protection locked="0"/>
    </xf>
    <xf numFmtId="0" fontId="11" fillId="0" borderId="5" xfId="0" applyFont="1" applyBorder="1" applyProtection="1"/>
    <xf numFmtId="4" fontId="11" fillId="0" borderId="15" xfId="0" applyNumberFormat="1" applyFont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9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67" fontId="10" fillId="2" borderId="9" xfId="16" applyNumberFormat="1" applyFont="1" applyFill="1" applyBorder="1" applyAlignment="1" applyProtection="1">
      <alignment horizontal="center" vertical="center" wrapText="1"/>
    </xf>
    <xf numFmtId="167" fontId="10" fillId="2" borderId="12" xfId="16" applyNumberFormat="1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/>
      <protection locked="0"/>
    </xf>
    <xf numFmtId="4" fontId="11" fillId="0" borderId="12" xfId="0" applyNumberFormat="1" applyFont="1" applyFill="1" applyBorder="1" applyAlignment="1" applyProtection="1">
      <alignment horizontal="right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alignment horizontal="right"/>
      <protection locked="0"/>
    </xf>
    <xf numFmtId="0" fontId="10" fillId="0" borderId="10" xfId="0" applyFont="1" applyFill="1" applyBorder="1" applyAlignment="1" applyProtection="1">
      <alignment horizontal="left"/>
      <protection locked="0"/>
    </xf>
    <xf numFmtId="4" fontId="10" fillId="0" borderId="10" xfId="0" applyNumberFormat="1" applyFont="1" applyFill="1" applyBorder="1" applyAlignment="1" applyProtection="1">
      <alignment horizontal="right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8" fillId="0" borderId="0" xfId="24" applyFont="1" applyProtection="1">
      <protection locked="0"/>
    </xf>
    <xf numFmtId="0" fontId="10" fillId="0" borderId="10" xfId="24" applyFont="1" applyFill="1" applyBorder="1" applyAlignment="1" applyProtection="1">
      <alignment horizontal="center" vertical="center" wrapText="1"/>
      <protection locked="0"/>
    </xf>
    <xf numFmtId="167" fontId="11" fillId="0" borderId="12" xfId="16" applyNumberFormat="1" applyFont="1" applyFill="1" applyBorder="1" applyAlignment="1" applyProtection="1">
      <alignment horizontal="left" vertical="center"/>
      <protection locked="0"/>
    </xf>
    <xf numFmtId="4" fontId="11" fillId="0" borderId="12" xfId="16" applyNumberFormat="1" applyFont="1" applyFill="1" applyBorder="1" applyAlignment="1" applyProtection="1">
      <alignment horizontal="center" vertical="center"/>
      <protection locked="0"/>
    </xf>
    <xf numFmtId="167" fontId="11" fillId="0" borderId="12" xfId="16" applyNumberFormat="1" applyFont="1" applyFill="1" applyBorder="1" applyAlignment="1" applyProtection="1">
      <alignment horizontal="center" vertical="center"/>
      <protection locked="0"/>
    </xf>
    <xf numFmtId="0" fontId="11" fillId="0" borderId="12" xfId="24" applyFont="1" applyFill="1" applyBorder="1" applyAlignment="1" applyProtection="1">
      <alignment horizontal="left"/>
      <protection locked="0"/>
    </xf>
    <xf numFmtId="4" fontId="11" fillId="0" borderId="12" xfId="24" applyNumberFormat="1" applyFont="1" applyFill="1" applyBorder="1" applyAlignment="1" applyProtection="1">
      <alignment horizontal="right"/>
      <protection locked="0"/>
    </xf>
    <xf numFmtId="0" fontId="10" fillId="0" borderId="12" xfId="24" applyFont="1" applyFill="1" applyBorder="1" applyAlignment="1" applyProtection="1">
      <alignment horizontal="left"/>
      <protection locked="0"/>
    </xf>
    <xf numFmtId="4" fontId="10" fillId="0" borderId="12" xfId="24" applyNumberFormat="1" applyFont="1" applyFill="1" applyBorder="1" applyAlignment="1" applyProtection="1">
      <alignment horizontal="right"/>
      <protection locked="0"/>
    </xf>
    <xf numFmtId="0" fontId="11" fillId="0" borderId="12" xfId="24" applyFont="1" applyFill="1" applyBorder="1" applyAlignment="1" applyProtection="1">
      <alignment horizontal="center"/>
      <protection locked="0"/>
    </xf>
    <xf numFmtId="0" fontId="10" fillId="0" borderId="10" xfId="24" applyFont="1" applyFill="1" applyBorder="1" applyAlignment="1" applyProtection="1">
      <alignment horizontal="left"/>
      <protection locked="0"/>
    </xf>
    <xf numFmtId="4" fontId="10" fillId="0" borderId="10" xfId="24" applyNumberFormat="1" applyFont="1" applyFill="1" applyBorder="1" applyAlignment="1" applyProtection="1">
      <alignment horizontal="right"/>
      <protection locked="0"/>
    </xf>
    <xf numFmtId="4" fontId="18" fillId="0" borderId="0" xfId="24" applyNumberFormat="1" applyFont="1" applyProtection="1">
      <protection locked="0"/>
    </xf>
    <xf numFmtId="0" fontId="33" fillId="0" borderId="0" xfId="24" applyFont="1" applyProtection="1">
      <protection locked="0"/>
    </xf>
    <xf numFmtId="0" fontId="8" fillId="0" borderId="0" xfId="22" applyAlignment="1" applyProtection="1">
      <alignment horizontal="center"/>
      <protection locked="0"/>
    </xf>
    <xf numFmtId="0" fontId="18" fillId="0" borderId="0" xfId="24" applyFont="1" applyFill="1" applyBorder="1" applyAlignment="1" applyProtection="1">
      <alignment vertical="top"/>
      <protection locked="0"/>
    </xf>
    <xf numFmtId="4" fontId="10" fillId="2" borderId="11" xfId="23" applyNumberFormat="1" applyFont="1" applyFill="1" applyBorder="1" applyAlignment="1">
      <alignment horizontal="center" vertical="center" wrapText="1"/>
    </xf>
    <xf numFmtId="4" fontId="10" fillId="2" borderId="9" xfId="23" applyNumberFormat="1" applyFont="1" applyFill="1" applyBorder="1" applyAlignment="1">
      <alignment horizontal="center" vertical="center" wrapText="1"/>
    </xf>
    <xf numFmtId="0" fontId="11" fillId="0" borderId="0" xfId="23" applyFont="1" applyFill="1" applyBorder="1" applyAlignment="1" applyProtection="1">
      <protection hidden="1"/>
    </xf>
    <xf numFmtId="0" fontId="10" fillId="0" borderId="0" xfId="23" applyFont="1" applyFill="1" applyBorder="1" applyAlignment="1" applyProtection="1"/>
    <xf numFmtId="0" fontId="10" fillId="0" borderId="0" xfId="8" applyFont="1" applyFill="1" applyBorder="1" applyAlignment="1" applyProtection="1">
      <alignment horizontal="left" vertical="top"/>
      <protection hidden="1"/>
    </xf>
    <xf numFmtId="0" fontId="10" fillId="2" borderId="13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2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4" fontId="20" fillId="3" borderId="12" xfId="8" applyNumberFormat="1" applyFont="1" applyFill="1" applyBorder="1" applyAlignment="1">
      <alignment horizontal="center" vertical="center" wrapText="1"/>
    </xf>
    <xf numFmtId="0" fontId="0" fillId="8" borderId="0" xfId="0" applyNumberFormat="1" applyFont="1" applyFill="1" applyBorder="1" applyAlignment="1" applyProtection="1">
      <alignment vertical="top" wrapText="1"/>
      <protection locked="0"/>
    </xf>
    <xf numFmtId="0" fontId="0" fillId="8" borderId="0" xfId="0" applyNumberFormat="1" applyFont="1" applyFill="1" applyBorder="1" applyAlignment="1" applyProtection="1">
      <alignment horizontal="left" vertical="center" wrapText="1"/>
      <protection locked="0"/>
    </xf>
    <xf numFmtId="0" fontId="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NumberFormat="1" applyFont="1" applyFill="1" applyBorder="1" applyAlignment="1" applyProtection="1">
      <alignment vertical="center" wrapText="1"/>
      <protection locked="0"/>
    </xf>
    <xf numFmtId="4" fontId="0" fillId="8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3" borderId="4" xfId="0" applyFont="1" applyFill="1" applyBorder="1" applyAlignment="1" applyProtection="1">
      <alignment horizontal="left"/>
      <protection locked="0"/>
    </xf>
    <xf numFmtId="0" fontId="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35" fillId="8" borderId="0" xfId="26" applyFont="1" applyFill="1"/>
    <xf numFmtId="0" fontId="34" fillId="8" borderId="0" xfId="8" applyFont="1" applyFill="1" applyBorder="1" applyAlignment="1">
      <alignment horizontal="center"/>
    </xf>
    <xf numFmtId="0" fontId="18" fillId="8" borderId="0" xfId="26" applyFont="1" applyFill="1"/>
    <xf numFmtId="0" fontId="35" fillId="0" borderId="0" xfId="26" applyFont="1"/>
    <xf numFmtId="43" fontId="9" fillId="8" borderId="0" xfId="27" applyFont="1" applyFill="1" applyBorder="1"/>
    <xf numFmtId="0" fontId="35" fillId="8" borderId="0" xfId="26" applyFont="1" applyFill="1" applyBorder="1" applyAlignment="1" applyProtection="1">
      <alignment vertical="center"/>
      <protection locked="0"/>
    </xf>
    <xf numFmtId="0" fontId="35" fillId="8" borderId="0" xfId="26" applyFont="1" applyFill="1" applyAlignment="1">
      <alignment vertical="center"/>
    </xf>
    <xf numFmtId="0" fontId="9" fillId="8" borderId="0" xfId="26" applyFont="1" applyFill="1" applyBorder="1" applyAlignment="1" applyProtection="1">
      <alignment vertical="center"/>
      <protection locked="0"/>
    </xf>
    <xf numFmtId="0" fontId="35" fillId="8" borderId="0" xfId="26" applyFont="1" applyFill="1" applyAlignment="1">
      <alignment horizontal="center" vertical="center"/>
    </xf>
    <xf numFmtId="0" fontId="9" fillId="8" borderId="0" xfId="26" applyFont="1" applyFill="1" applyBorder="1" applyAlignment="1" applyProtection="1">
      <alignment vertical="center" wrapText="1"/>
      <protection locked="0"/>
    </xf>
    <xf numFmtId="0" fontId="18" fillId="0" borderId="0" xfId="26" applyFont="1"/>
    <xf numFmtId="49" fontId="10" fillId="0" borderId="12" xfId="8" applyNumberFormat="1" applyFont="1" applyFill="1" applyBorder="1" applyAlignment="1">
      <alignment horizontal="center" vertical="center" wrapText="1"/>
    </xf>
    <xf numFmtId="4" fontId="10" fillId="0" borderId="12" xfId="8" applyNumberFormat="1" applyFont="1" applyFill="1" applyBorder="1" applyAlignment="1">
      <alignment horizontal="center" vertical="center"/>
    </xf>
    <xf numFmtId="4" fontId="10" fillId="0" borderId="12" xfId="8" applyNumberFormat="1" applyFont="1" applyFill="1" applyBorder="1" applyAlignment="1">
      <alignment horizontal="center" vertical="center" wrapText="1"/>
    </xf>
    <xf numFmtId="49" fontId="18" fillId="0" borderId="12" xfId="26" applyNumberFormat="1" applyFont="1" applyBorder="1" applyAlignment="1" applyProtection="1">
      <alignment horizontal="left" vertical="top"/>
      <protection locked="0"/>
    </xf>
    <xf numFmtId="4" fontId="18" fillId="0" borderId="12" xfId="26" applyNumberFormat="1" applyFont="1" applyBorder="1" applyAlignment="1" applyProtection="1">
      <alignment horizontal="right" vertical="top"/>
      <protection locked="0"/>
    </xf>
    <xf numFmtId="0" fontId="18" fillId="0" borderId="0" xfId="26" applyFont="1" applyAlignment="1">
      <alignment horizontal="center"/>
    </xf>
    <xf numFmtId="0" fontId="35" fillId="8" borderId="0" xfId="26" applyFont="1" applyFill="1" applyBorder="1" applyAlignment="1" applyProtection="1">
      <alignment horizontal="center" vertical="center"/>
      <protection locked="0"/>
    </xf>
    <xf numFmtId="0" fontId="9" fillId="8" borderId="0" xfId="26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18" fillId="0" borderId="0" xfId="33" applyFont="1" applyFill="1" applyBorder="1" applyAlignment="1" applyProtection="1">
      <alignment vertical="top"/>
      <protection locked="0"/>
    </xf>
    <xf numFmtId="0" fontId="18" fillId="0" borderId="0" xfId="33" applyFont="1" applyProtection="1">
      <protection locked="0"/>
    </xf>
    <xf numFmtId="4" fontId="18" fillId="0" borderId="0" xfId="33" applyNumberFormat="1" applyFont="1" applyProtection="1">
      <protection locked="0"/>
    </xf>
    <xf numFmtId="0" fontId="18" fillId="8" borderId="0" xfId="0" applyFont="1" applyFill="1"/>
    <xf numFmtId="0" fontId="18" fillId="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0" fillId="8" borderId="7" xfId="8" applyFont="1" applyFill="1" applyBorder="1" applyProtection="1">
      <protection locked="0"/>
    </xf>
    <xf numFmtId="0" fontId="11" fillId="8" borderId="3" xfId="8" applyFont="1" applyFill="1" applyBorder="1" applyProtection="1">
      <protection locked="0"/>
    </xf>
    <xf numFmtId="0" fontId="11" fillId="8" borderId="7" xfId="8" applyFont="1" applyFill="1" applyBorder="1" applyProtection="1">
      <protection locked="0"/>
    </xf>
    <xf numFmtId="0" fontId="18" fillId="8" borderId="7" xfId="8" applyFont="1" applyFill="1" applyBorder="1" applyProtection="1">
      <protection locked="0"/>
    </xf>
    <xf numFmtId="0" fontId="11" fillId="8" borderId="3" xfId="8" applyFont="1" applyFill="1" applyBorder="1" applyAlignment="1" applyProtection="1">
      <alignment horizontal="justify"/>
      <protection locked="0"/>
    </xf>
    <xf numFmtId="0" fontId="11" fillId="8" borderId="3" xfId="8" applyFont="1" applyFill="1" applyBorder="1" applyAlignment="1" applyProtection="1">
      <alignment horizontal="justify" vertical="justify" wrapText="1"/>
      <protection locked="0"/>
    </xf>
    <xf numFmtId="0" fontId="11" fillId="8" borderId="8" xfId="8" applyFont="1" applyFill="1" applyBorder="1" applyProtection="1">
      <protection locked="0"/>
    </xf>
    <xf numFmtId="0" fontId="11" fillId="8" borderId="5" xfId="8" applyFont="1" applyFill="1" applyBorder="1" applyProtection="1">
      <protection locked="0"/>
    </xf>
    <xf numFmtId="0" fontId="11" fillId="8" borderId="0" xfId="8" applyFont="1" applyFill="1" applyBorder="1" applyProtection="1">
      <protection locked="0"/>
    </xf>
    <xf numFmtId="0" fontId="0" fillId="8" borderId="0" xfId="0" applyFont="1" applyFill="1" applyAlignment="1">
      <alignment horizontal="center"/>
    </xf>
    <xf numFmtId="0" fontId="0" fillId="8" borderId="0" xfId="0" applyFill="1"/>
    <xf numFmtId="0" fontId="18" fillId="8" borderId="0" xfId="33" applyFont="1" applyFill="1" applyBorder="1" applyAlignment="1" applyProtection="1">
      <alignment vertical="top"/>
      <protection locked="0"/>
    </xf>
    <xf numFmtId="0" fontId="18" fillId="8" borderId="0" xfId="0" applyFont="1" applyFill="1" applyProtection="1">
      <protection locked="0"/>
    </xf>
    <xf numFmtId="0" fontId="18" fillId="8" borderId="0" xfId="0" applyFont="1" applyFill="1" applyAlignment="1" applyProtection="1">
      <alignment horizontal="center"/>
      <protection locked="0"/>
    </xf>
    <xf numFmtId="0" fontId="0" fillId="8" borderId="0" xfId="0" applyFont="1" applyFill="1" applyAlignment="1" applyProtection="1">
      <alignment horizontal="center"/>
      <protection locked="0"/>
    </xf>
    <xf numFmtId="0" fontId="0" fillId="8" borderId="0" xfId="0" applyFont="1" applyFill="1" applyProtection="1">
      <protection locked="0"/>
    </xf>
    <xf numFmtId="4" fontId="0" fillId="8" borderId="0" xfId="0" applyNumberFormat="1" applyFont="1" applyFill="1" applyProtection="1">
      <protection locked="0"/>
    </xf>
    <xf numFmtId="0" fontId="11" fillId="8" borderId="0" xfId="8" applyFont="1" applyFill="1" applyAlignment="1" applyProtection="1">
      <alignment vertical="top"/>
      <protection locked="0"/>
    </xf>
    <xf numFmtId="0" fontId="0" fillId="8" borderId="0" xfId="0" applyFont="1" applyFill="1" applyBorder="1" applyProtection="1">
      <protection locked="0"/>
    </xf>
    <xf numFmtId="0" fontId="18" fillId="8" borderId="0" xfId="33" applyFont="1" applyFill="1" applyProtection="1">
      <protection locked="0"/>
    </xf>
    <xf numFmtId="4" fontId="18" fillId="8" borderId="0" xfId="33" applyNumberFormat="1" applyFont="1" applyFill="1" applyProtection="1">
      <protection locked="0"/>
    </xf>
    <xf numFmtId="0" fontId="9" fillId="8" borderId="0" xfId="26" applyFont="1" applyFill="1" applyBorder="1" applyAlignment="1" applyProtection="1">
      <protection locked="0"/>
    </xf>
    <xf numFmtId="0" fontId="35" fillId="8" borderId="0" xfId="26" applyFont="1" applyFill="1" applyAlignment="1">
      <alignment horizontal="center"/>
    </xf>
    <xf numFmtId="0" fontId="35" fillId="8" borderId="0" xfId="26" applyFont="1" applyFill="1" applyBorder="1" applyAlignment="1">
      <alignment horizontal="center"/>
    </xf>
    <xf numFmtId="4" fontId="10" fillId="0" borderId="0" xfId="34" applyNumberFormat="1" applyFont="1" applyFill="1" applyBorder="1" applyAlignment="1" applyProtection="1">
      <alignment vertical="top" wrapText="1"/>
      <protection locked="0"/>
    </xf>
    <xf numFmtId="4" fontId="10" fillId="0" borderId="3" xfId="34" applyNumberFormat="1" applyFont="1" applyFill="1" applyBorder="1" applyAlignment="1" applyProtection="1">
      <alignment vertical="top" wrapText="1"/>
      <protection locked="0"/>
    </xf>
    <xf numFmtId="4" fontId="10" fillId="0" borderId="0" xfId="34" applyNumberFormat="1" applyFont="1" applyFill="1" applyBorder="1" applyAlignment="1" applyProtection="1">
      <alignment vertical="top"/>
      <protection locked="0"/>
    </xf>
    <xf numFmtId="0" fontId="10" fillId="0" borderId="7" xfId="8" applyFont="1" applyFill="1" applyBorder="1" applyAlignment="1" applyProtection="1">
      <alignment vertical="top" wrapText="1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35" fillId="8" borderId="0" xfId="26" applyFont="1" applyFill="1" applyBorder="1" applyAlignment="1" applyProtection="1">
      <alignment horizontal="center" vertical="center"/>
      <protection locked="0"/>
    </xf>
    <xf numFmtId="0" fontId="35" fillId="8" borderId="0" xfId="26" applyFont="1" applyFill="1" applyBorder="1" applyAlignment="1" applyProtection="1">
      <alignment vertical="center"/>
      <protection locked="0"/>
    </xf>
    <xf numFmtId="0" fontId="9" fillId="8" borderId="0" xfId="26" applyFont="1" applyFill="1" applyBorder="1" applyAlignment="1" applyProtection="1">
      <alignment vertical="center"/>
      <protection locked="0"/>
    </xf>
    <xf numFmtId="4" fontId="10" fillId="0" borderId="0" xfId="35" applyNumberFormat="1" applyFont="1" applyFill="1" applyBorder="1" applyAlignment="1" applyProtection="1">
      <alignment vertical="top" wrapText="1"/>
      <protection locked="0"/>
    </xf>
    <xf numFmtId="4" fontId="10" fillId="0" borderId="3" xfId="35" applyNumberFormat="1" applyFont="1" applyFill="1" applyBorder="1" applyAlignment="1" applyProtection="1">
      <alignment vertical="top" wrapText="1"/>
      <protection locked="0"/>
    </xf>
    <xf numFmtId="4" fontId="11" fillId="0" borderId="0" xfId="35" applyNumberFormat="1" applyFont="1" applyFill="1" applyBorder="1" applyAlignment="1" applyProtection="1">
      <alignment vertical="top" wrapText="1"/>
      <protection locked="0"/>
    </xf>
    <xf numFmtId="4" fontId="11" fillId="0" borderId="3" xfId="35" applyNumberFormat="1" applyFont="1" applyFill="1" applyBorder="1" applyAlignment="1" applyProtection="1">
      <alignment vertical="top" wrapText="1"/>
      <protection locked="0"/>
    </xf>
    <xf numFmtId="164" fontId="11" fillId="0" borderId="0" xfId="35" applyNumberFormat="1" applyFont="1" applyFill="1" applyBorder="1" applyAlignment="1" applyProtection="1">
      <alignment vertical="top" wrapText="1"/>
      <protection locked="0"/>
    </xf>
    <xf numFmtId="164" fontId="10" fillId="0" borderId="0" xfId="35" applyNumberFormat="1" applyFont="1" applyFill="1" applyBorder="1" applyAlignment="1" applyProtection="1">
      <alignment vertical="top" wrapText="1"/>
      <protection locked="0"/>
    </xf>
    <xf numFmtId="166" fontId="10" fillId="0" borderId="0" xfId="35" applyNumberFormat="1" applyFont="1" applyFill="1" applyBorder="1" applyAlignment="1" applyProtection="1">
      <alignment vertical="top" wrapText="1"/>
      <protection locked="0"/>
    </xf>
    <xf numFmtId="166" fontId="10" fillId="0" borderId="3" xfId="35" applyNumberFormat="1" applyFont="1" applyFill="1" applyBorder="1" applyAlignment="1" applyProtection="1">
      <alignment vertical="top" wrapText="1"/>
      <protection locked="0"/>
    </xf>
    <xf numFmtId="166" fontId="11" fillId="0" borderId="0" xfId="35" applyNumberFormat="1" applyFont="1" applyFill="1" applyBorder="1" applyAlignment="1" applyProtection="1">
      <alignment vertical="top" wrapText="1"/>
      <protection locked="0"/>
    </xf>
    <xf numFmtId="166" fontId="11" fillId="0" borderId="3" xfId="35" applyNumberFormat="1" applyFont="1" applyFill="1" applyBorder="1" applyAlignment="1" applyProtection="1">
      <alignment vertical="top" wrapText="1"/>
      <protection locked="0"/>
    </xf>
    <xf numFmtId="166" fontId="19" fillId="0" borderId="0" xfId="35" applyNumberFormat="1" applyFont="1" applyFill="1" applyBorder="1" applyAlignment="1" applyProtection="1">
      <alignment vertical="top" wrapText="1"/>
      <protection locked="0"/>
    </xf>
    <xf numFmtId="166" fontId="19" fillId="0" borderId="3" xfId="35" applyNumberFormat="1" applyFont="1" applyFill="1" applyBorder="1" applyAlignment="1" applyProtection="1">
      <alignment vertical="top" wrapText="1"/>
      <protection locked="0"/>
    </xf>
    <xf numFmtId="166" fontId="20" fillId="0" borderId="0" xfId="35" applyNumberFormat="1" applyFont="1" applyFill="1" applyBorder="1" applyAlignment="1" applyProtection="1">
      <alignment vertical="top" wrapText="1"/>
      <protection locked="0"/>
    </xf>
    <xf numFmtId="166" fontId="20" fillId="0" borderId="3" xfId="35" applyNumberFormat="1" applyFont="1" applyFill="1" applyBorder="1" applyAlignment="1" applyProtection="1">
      <alignment vertical="top" wrapText="1"/>
      <protection locked="0"/>
    </xf>
    <xf numFmtId="166" fontId="11" fillId="0" borderId="4" xfId="35" applyNumberFormat="1" applyFont="1" applyFill="1" applyBorder="1" applyAlignment="1" applyProtection="1">
      <alignment vertical="top" wrapText="1"/>
      <protection locked="0"/>
    </xf>
    <xf numFmtId="166" fontId="11" fillId="0" borderId="5" xfId="35" applyNumberFormat="1" applyFont="1" applyFill="1" applyBorder="1" applyAlignment="1" applyProtection="1">
      <alignment vertical="top" wrapText="1"/>
      <protection locked="0"/>
    </xf>
    <xf numFmtId="0" fontId="11" fillId="0" borderId="0" xfId="8" applyFont="1" applyBorder="1" applyAlignment="1">
      <alignment horizontal="left" vertical="center" wrapText="1"/>
    </xf>
    <xf numFmtId="167" fontId="10" fillId="2" borderId="12" xfId="35" applyNumberFormat="1" applyFont="1" applyFill="1" applyBorder="1" applyAlignment="1">
      <alignment horizontal="center" vertical="center" wrapText="1"/>
    </xf>
    <xf numFmtId="167" fontId="10" fillId="0" borderId="17" xfId="35" applyNumberFormat="1" applyFont="1" applyFill="1" applyBorder="1" applyAlignment="1">
      <alignment horizontal="center" vertical="center" wrapText="1"/>
    </xf>
    <xf numFmtId="9" fontId="11" fillId="0" borderId="0" xfId="36" applyFont="1"/>
    <xf numFmtId="0" fontId="11" fillId="0" borderId="0" xfId="18" applyFont="1" applyFill="1" applyAlignment="1">
      <alignment horizontal="center"/>
    </xf>
    <xf numFmtId="0" fontId="11" fillId="0" borderId="0" xfId="18" applyFont="1"/>
    <xf numFmtId="9" fontId="11" fillId="0" borderId="0" xfId="18" applyNumberFormat="1" applyFont="1"/>
    <xf numFmtId="0" fontId="24" fillId="0" borderId="0" xfId="20" applyFont="1" applyAlignment="1">
      <alignment horizontal="center"/>
    </xf>
    <xf numFmtId="4" fontId="24" fillId="0" borderId="0" xfId="20" applyNumberFormat="1" applyFont="1"/>
    <xf numFmtId="0" fontId="18" fillId="0" borderId="0" xfId="37" applyFont="1" applyBorder="1" applyAlignment="1">
      <alignment vertical="center"/>
    </xf>
    <xf numFmtId="0" fontId="20" fillId="0" borderId="0" xfId="37" applyFont="1" applyBorder="1"/>
    <xf numFmtId="0" fontId="23" fillId="3" borderId="9" xfId="37" applyFont="1" applyFill="1" applyBorder="1" applyAlignment="1">
      <alignment vertical="center"/>
    </xf>
    <xf numFmtId="4" fontId="23" fillId="3" borderId="12" xfId="37" applyNumberFormat="1" applyFont="1" applyFill="1" applyBorder="1" applyAlignment="1">
      <alignment horizontal="right" vertical="center" wrapText="1" indent="1"/>
    </xf>
    <xf numFmtId="0" fontId="18" fillId="0" borderId="0" xfId="37" applyFont="1" applyFill="1"/>
    <xf numFmtId="0" fontId="18" fillId="0" borderId="0" xfId="37" applyFont="1"/>
    <xf numFmtId="0" fontId="23" fillId="0" borderId="10" xfId="37" applyFont="1" applyFill="1" applyBorder="1" applyAlignment="1">
      <alignment vertical="center"/>
    </xf>
    <xf numFmtId="0" fontId="23" fillId="0" borderId="10" xfId="37" applyFont="1" applyFill="1" applyBorder="1" applyAlignment="1">
      <alignment horizontal="right" vertical="center"/>
    </xf>
    <xf numFmtId="0" fontId="23" fillId="0" borderId="9" xfId="37" applyFont="1" applyFill="1" applyBorder="1" applyAlignment="1">
      <alignment vertical="center"/>
    </xf>
    <xf numFmtId="4" fontId="23" fillId="0" borderId="12" xfId="37" applyNumberFormat="1" applyFont="1" applyFill="1" applyBorder="1" applyAlignment="1">
      <alignment horizontal="right" vertical="center" wrapText="1" indent="1"/>
    </xf>
    <xf numFmtId="0" fontId="11" fillId="0" borderId="9" xfId="37" applyFont="1" applyFill="1" applyBorder="1" applyAlignment="1">
      <alignment vertical="center"/>
    </xf>
    <xf numFmtId="0" fontId="11" fillId="0" borderId="10" xfId="37" applyFont="1" applyFill="1" applyBorder="1" applyAlignment="1">
      <alignment horizontal="left" vertical="center" indent="1"/>
    </xf>
    <xf numFmtId="4" fontId="24" fillId="0" borderId="12" xfId="37" applyNumberFormat="1" applyFont="1" applyFill="1" applyBorder="1" applyAlignment="1">
      <alignment horizontal="right" vertical="center" wrapText="1" indent="1"/>
    </xf>
    <xf numFmtId="0" fontId="18" fillId="0" borderId="9" xfId="37" applyFont="1" applyBorder="1"/>
    <xf numFmtId="0" fontId="24" fillId="0" borderId="11" xfId="37" applyFont="1" applyFill="1" applyBorder="1" applyAlignment="1">
      <alignment horizontal="left" vertical="center" wrapText="1" indent="1"/>
    </xf>
    <xf numFmtId="0" fontId="24" fillId="0" borderId="9" xfId="37" applyFont="1" applyFill="1" applyBorder="1" applyAlignment="1">
      <alignment horizontal="left" vertical="center"/>
    </xf>
    <xf numFmtId="0" fontId="24" fillId="0" borderId="10" xfId="37" applyFont="1" applyFill="1" applyBorder="1" applyAlignment="1">
      <alignment horizontal="left" vertical="center" indent="1"/>
    </xf>
    <xf numFmtId="0" fontId="18" fillId="0" borderId="0" xfId="37" applyFont="1" applyFill="1" applyBorder="1"/>
    <xf numFmtId="0" fontId="24" fillId="0" borderId="10" xfId="37" applyFont="1" applyFill="1" applyBorder="1" applyAlignment="1">
      <alignment horizontal="left" vertical="center" wrapText="1"/>
    </xf>
    <xf numFmtId="4" fontId="24" fillId="0" borderId="10" xfId="37" applyNumberFormat="1" applyFont="1" applyFill="1" applyBorder="1" applyAlignment="1">
      <alignment horizontal="right" vertical="center" wrapText="1" indent="1"/>
    </xf>
    <xf numFmtId="0" fontId="11" fillId="0" borderId="9" xfId="37" applyFont="1" applyFill="1" applyBorder="1" applyAlignment="1">
      <alignment horizontal="left" vertical="center"/>
    </xf>
    <xf numFmtId="0" fontId="11" fillId="0" borderId="9" xfId="37" applyFont="1" applyBorder="1" applyAlignment="1">
      <alignment horizontal="left"/>
    </xf>
    <xf numFmtId="4" fontId="24" fillId="0" borderId="12" xfId="37" applyNumberFormat="1" applyFont="1" applyFill="1" applyBorder="1" applyAlignment="1">
      <alignment horizontal="right" vertical="center" indent="1"/>
    </xf>
    <xf numFmtId="0" fontId="24" fillId="0" borderId="10" xfId="37" applyFont="1" applyFill="1" applyBorder="1" applyAlignment="1">
      <alignment horizontal="left" vertical="center"/>
    </xf>
    <xf numFmtId="4" fontId="24" fillId="0" borderId="1" xfId="37" applyNumberFormat="1" applyFont="1" applyFill="1" applyBorder="1" applyAlignment="1">
      <alignment horizontal="right" vertical="center" indent="1"/>
    </xf>
    <xf numFmtId="0" fontId="23" fillId="3" borderId="12" xfId="37" applyFont="1" applyFill="1" applyBorder="1" applyAlignment="1">
      <alignment vertical="center"/>
    </xf>
    <xf numFmtId="0" fontId="18" fillId="0" borderId="0" xfId="37" applyFont="1" applyBorder="1" applyAlignment="1">
      <alignment horizontal="center" vertical="center"/>
    </xf>
    <xf numFmtId="0" fontId="23" fillId="3" borderId="8" xfId="37" applyFont="1" applyFill="1" applyBorder="1" applyAlignment="1">
      <alignment vertical="center"/>
    </xf>
    <xf numFmtId="4" fontId="23" fillId="3" borderId="12" xfId="37" applyNumberFormat="1" applyFont="1" applyFill="1" applyBorder="1" applyAlignment="1">
      <alignment horizontal="right" vertical="center"/>
    </xf>
    <xf numFmtId="0" fontId="18" fillId="0" borderId="10" xfId="37" applyFont="1" applyBorder="1"/>
    <xf numFmtId="4" fontId="23" fillId="0" borderId="10" xfId="37" applyNumberFormat="1" applyFont="1" applyFill="1" applyBorder="1" applyAlignment="1">
      <alignment horizontal="right" vertical="center"/>
    </xf>
    <xf numFmtId="0" fontId="23" fillId="0" borderId="11" xfId="37" applyFont="1" applyFill="1" applyBorder="1" applyAlignment="1">
      <alignment vertical="center"/>
    </xf>
    <xf numFmtId="49" fontId="10" fillId="0" borderId="9" xfId="37" applyNumberFormat="1" applyFont="1" applyFill="1" applyBorder="1" applyAlignment="1">
      <alignment vertical="center"/>
    </xf>
    <xf numFmtId="0" fontId="11" fillId="0" borderId="11" xfId="37" applyFont="1" applyFill="1" applyBorder="1" applyAlignment="1">
      <alignment horizontal="left" vertical="center" indent="1"/>
    </xf>
    <xf numFmtId="4" fontId="11" fillId="0" borderId="12" xfId="37" applyNumberFormat="1" applyFont="1" applyFill="1" applyBorder="1" applyAlignment="1">
      <alignment horizontal="right" vertical="center" wrapText="1" indent="1"/>
    </xf>
    <xf numFmtId="49" fontId="11" fillId="0" borderId="9" xfId="37" applyNumberFormat="1" applyFont="1" applyFill="1" applyBorder="1"/>
    <xf numFmtId="0" fontId="11" fillId="0" borderId="11" xfId="37" applyFont="1" applyFill="1" applyBorder="1" applyAlignment="1">
      <alignment horizontal="left" vertical="center" wrapText="1" indent="1"/>
    </xf>
    <xf numFmtId="49" fontId="27" fillId="0" borderId="9" xfId="37" applyNumberFormat="1" applyFont="1" applyFill="1" applyBorder="1"/>
    <xf numFmtId="0" fontId="11" fillId="0" borderId="10" xfId="37" applyFont="1" applyFill="1" applyBorder="1"/>
    <xf numFmtId="0" fontId="11" fillId="0" borderId="10" xfId="37" applyFont="1" applyFill="1" applyBorder="1" applyAlignment="1">
      <alignment vertical="center"/>
    </xf>
    <xf numFmtId="4" fontId="11" fillId="0" borderId="10" xfId="37" applyNumberFormat="1" applyFont="1" applyFill="1" applyBorder="1" applyAlignment="1">
      <alignment horizontal="right" vertical="center"/>
    </xf>
    <xf numFmtId="0" fontId="10" fillId="0" borderId="9" xfId="37" applyFont="1" applyFill="1" applyBorder="1" applyAlignment="1">
      <alignment vertical="center"/>
    </xf>
    <xf numFmtId="0" fontId="10" fillId="0" borderId="11" xfId="37" applyFont="1" applyFill="1" applyBorder="1" applyAlignment="1">
      <alignment vertical="center"/>
    </xf>
    <xf numFmtId="4" fontId="10" fillId="0" borderId="12" xfId="37" applyNumberFormat="1" applyFont="1" applyFill="1" applyBorder="1" applyAlignment="1">
      <alignment horizontal="right" vertical="center" wrapText="1" indent="1"/>
    </xf>
    <xf numFmtId="4" fontId="11" fillId="0" borderId="12" xfId="37" applyNumberFormat="1" applyFont="1" applyFill="1" applyBorder="1" applyAlignment="1">
      <alignment horizontal="right" vertical="center" indent="1"/>
    </xf>
    <xf numFmtId="0" fontId="24" fillId="0" borderId="10" xfId="37" applyFont="1" applyFill="1" applyBorder="1" applyAlignment="1">
      <alignment vertical="center"/>
    </xf>
    <xf numFmtId="4" fontId="24" fillId="0" borderId="10" xfId="37" applyNumberFormat="1" applyFont="1" applyFill="1" applyBorder="1" applyAlignment="1">
      <alignment horizontal="right" vertical="center"/>
    </xf>
    <xf numFmtId="0" fontId="23" fillId="2" borderId="9" xfId="37" applyFont="1" applyFill="1" applyBorder="1" applyAlignment="1">
      <alignment vertical="center"/>
    </xf>
    <xf numFmtId="0" fontId="23" fillId="0" borderId="0" xfId="20" applyFont="1" applyAlignment="1">
      <alignment horizontal="center"/>
    </xf>
    <xf numFmtId="0" fontId="20" fillId="0" borderId="0" xfId="38" applyFont="1" applyFill="1" applyBorder="1" applyAlignment="1" applyProtection="1">
      <alignment vertical="top"/>
      <protection locked="0"/>
    </xf>
    <xf numFmtId="0" fontId="10" fillId="2" borderId="11" xfId="38" applyFont="1" applyFill="1" applyBorder="1" applyAlignment="1">
      <alignment horizontal="center" vertical="center" wrapText="1"/>
    </xf>
    <xf numFmtId="0" fontId="10" fillId="2" borderId="12" xfId="38" applyFont="1" applyFill="1" applyBorder="1" applyAlignment="1">
      <alignment horizontal="center" vertical="center" wrapText="1"/>
    </xf>
    <xf numFmtId="0" fontId="10" fillId="2" borderId="9" xfId="38" applyFont="1" applyFill="1" applyBorder="1" applyAlignment="1">
      <alignment horizontal="center" vertical="center" wrapText="1"/>
    </xf>
    <xf numFmtId="0" fontId="18" fillId="0" borderId="0" xfId="38" applyFont="1" applyFill="1" applyBorder="1" applyAlignment="1" applyProtection="1">
      <alignment horizontal="center" vertical="top"/>
      <protection locked="0"/>
    </xf>
    <xf numFmtId="0" fontId="10" fillId="2" borderId="11" xfId="38" quotePrefix="1" applyFont="1" applyFill="1" applyBorder="1" applyAlignment="1">
      <alignment horizontal="center" vertical="center" wrapText="1"/>
    </xf>
    <xf numFmtId="0" fontId="10" fillId="2" borderId="12" xfId="38" quotePrefix="1" applyFont="1" applyFill="1" applyBorder="1" applyAlignment="1">
      <alignment horizontal="center" vertical="center" wrapText="1"/>
    </xf>
    <xf numFmtId="0" fontId="18" fillId="0" borderId="7" xfId="38" applyFont="1" applyFill="1" applyBorder="1" applyAlignment="1" applyProtection="1">
      <alignment vertical="top"/>
      <protection locked="0"/>
    </xf>
    <xf numFmtId="0" fontId="18" fillId="0" borderId="0" xfId="38" applyFont="1" applyFill="1" applyBorder="1" applyAlignment="1" applyProtection="1">
      <alignment vertical="top" wrapText="1"/>
      <protection locked="0"/>
    </xf>
    <xf numFmtId="4" fontId="18" fillId="0" borderId="13" xfId="38" applyNumberFormat="1" applyFont="1" applyFill="1" applyBorder="1" applyAlignment="1" applyProtection="1">
      <alignment vertical="top"/>
      <protection locked="0"/>
    </xf>
    <xf numFmtId="49" fontId="14" fillId="0" borderId="0" xfId="38" applyNumberFormat="1" applyFont="1" applyFill="1" applyBorder="1" applyAlignment="1" applyProtection="1">
      <alignment vertical="top"/>
      <protection locked="0"/>
    </xf>
    <xf numFmtId="0" fontId="18" fillId="0" borderId="0" xfId="38" applyFont="1" applyFill="1" applyBorder="1" applyAlignment="1" applyProtection="1">
      <alignment vertical="top"/>
      <protection locked="0"/>
    </xf>
    <xf numFmtId="0" fontId="11" fillId="0" borderId="7" xfId="38" applyFont="1" applyFill="1" applyBorder="1" applyAlignment="1" applyProtection="1">
      <alignment vertical="top"/>
      <protection locked="0"/>
    </xf>
    <xf numFmtId="0" fontId="11" fillId="0" borderId="0" xfId="38" applyFont="1" applyFill="1" applyBorder="1" applyAlignment="1" applyProtection="1">
      <alignment vertical="top" wrapText="1"/>
      <protection locked="0"/>
    </xf>
    <xf numFmtId="4" fontId="18" fillId="0" borderId="14" xfId="38" applyNumberFormat="1" applyFont="1" applyFill="1" applyBorder="1" applyAlignment="1" applyProtection="1">
      <alignment vertical="top"/>
      <protection locked="0"/>
    </xf>
    <xf numFmtId="0" fontId="0" fillId="0" borderId="7" xfId="38" applyFont="1" applyFill="1" applyBorder="1" applyAlignment="1" applyProtection="1">
      <alignment vertical="top"/>
      <protection locked="0"/>
    </xf>
    <xf numFmtId="4" fontId="18" fillId="0" borderId="15" xfId="38" applyNumberFormat="1" applyFont="1" applyFill="1" applyBorder="1" applyAlignment="1" applyProtection="1">
      <alignment vertical="top"/>
      <protection locked="0"/>
    </xf>
    <xf numFmtId="0" fontId="11" fillId="0" borderId="9" xfId="38" quotePrefix="1" applyFont="1" applyFill="1" applyBorder="1" applyAlignment="1" applyProtection="1">
      <alignment horizontal="center" vertical="top"/>
      <protection locked="0"/>
    </xf>
    <xf numFmtId="0" fontId="10" fillId="0" borderId="10" xfId="38" applyFont="1" applyFill="1" applyBorder="1" applyAlignment="1" applyProtection="1">
      <alignment horizontal="left" vertical="top" indent="3"/>
      <protection locked="0"/>
    </xf>
    <xf numFmtId="4" fontId="11" fillId="0" borderId="12" xfId="38" applyNumberFormat="1" applyFont="1" applyFill="1" applyBorder="1" applyAlignment="1" applyProtection="1">
      <alignment vertical="top"/>
      <protection locked="0"/>
    </xf>
    <xf numFmtId="4" fontId="11" fillId="0" borderId="10" xfId="38" applyNumberFormat="1" applyFont="1" applyFill="1" applyBorder="1" applyAlignment="1" applyProtection="1">
      <alignment vertical="top"/>
      <protection locked="0"/>
    </xf>
    <xf numFmtId="4" fontId="11" fillId="0" borderId="13" xfId="38" applyNumberFormat="1" applyFont="1" applyFill="1" applyBorder="1" applyAlignment="1" applyProtection="1">
      <alignment vertical="top"/>
      <protection locked="0"/>
    </xf>
    <xf numFmtId="0" fontId="11" fillId="0" borderId="6" xfId="38" quotePrefix="1" applyFont="1" applyFill="1" applyBorder="1" applyAlignment="1" applyProtection="1">
      <alignment horizontal="center" vertical="top"/>
      <protection locked="0"/>
    </xf>
    <xf numFmtId="0" fontId="11" fillId="0" borderId="1" xfId="38" applyFont="1" applyFill="1" applyBorder="1" applyAlignment="1" applyProtection="1">
      <alignment vertical="top"/>
      <protection locked="0"/>
    </xf>
    <xf numFmtId="4" fontId="11" fillId="0" borderId="1" xfId="38" applyNumberFormat="1" applyFont="1" applyFill="1" applyBorder="1" applyAlignment="1" applyProtection="1">
      <alignment vertical="top"/>
      <protection locked="0"/>
    </xf>
    <xf numFmtId="4" fontId="11" fillId="0" borderId="2" xfId="38" applyNumberFormat="1" applyFont="1" applyFill="1" applyBorder="1" applyAlignment="1" applyProtection="1">
      <alignment vertical="top"/>
      <protection locked="0"/>
    </xf>
    <xf numFmtId="4" fontId="10" fillId="0" borderId="9" xfId="38" applyNumberFormat="1" applyFont="1" applyFill="1" applyBorder="1" applyAlignment="1" applyProtection="1">
      <alignment vertical="top"/>
      <protection locked="0"/>
    </xf>
    <xf numFmtId="4" fontId="10" fillId="0" borderId="10" xfId="38" applyNumberFormat="1" applyFont="1" applyFill="1" applyBorder="1" applyAlignment="1" applyProtection="1">
      <alignment vertical="top"/>
      <protection locked="0"/>
    </xf>
    <xf numFmtId="4" fontId="11" fillId="0" borderId="15" xfId="38" applyNumberFormat="1" applyFont="1" applyFill="1" applyBorder="1" applyAlignment="1" applyProtection="1">
      <alignment vertical="top"/>
      <protection locked="0"/>
    </xf>
    <xf numFmtId="0" fontId="10" fillId="0" borderId="7" xfId="38" applyFont="1" applyFill="1" applyBorder="1" applyAlignment="1" applyProtection="1">
      <alignment horizontal="left" vertical="top"/>
    </xf>
    <xf numFmtId="0" fontId="10" fillId="0" borderId="0" xfId="38" applyFont="1" applyFill="1" applyBorder="1" applyAlignment="1" applyProtection="1">
      <alignment horizontal="justify" vertical="top" wrapText="1"/>
    </xf>
    <xf numFmtId="4" fontId="10" fillId="0" borderId="13" xfId="38" applyNumberFormat="1" applyFont="1" applyFill="1" applyBorder="1" applyAlignment="1" applyProtection="1">
      <alignment vertical="top"/>
      <protection locked="0"/>
    </xf>
    <xf numFmtId="0" fontId="11" fillId="0" borderId="7" xfId="38" applyFont="1" applyFill="1" applyBorder="1" applyAlignment="1" applyProtection="1">
      <alignment horizontal="center" vertical="top"/>
    </xf>
    <xf numFmtId="0" fontId="11" fillId="0" borderId="0" xfId="38" applyFont="1" applyFill="1" applyBorder="1" applyAlignment="1" applyProtection="1">
      <alignment horizontal="left" vertical="top" wrapText="1"/>
    </xf>
    <xf numFmtId="4" fontId="11" fillId="0" borderId="14" xfId="38" applyNumberFormat="1" applyFont="1" applyFill="1" applyBorder="1" applyAlignment="1" applyProtection="1">
      <alignment vertical="top"/>
      <protection locked="0"/>
    </xf>
    <xf numFmtId="4" fontId="10" fillId="0" borderId="14" xfId="38" applyNumberFormat="1" applyFont="1" applyFill="1" applyBorder="1" applyAlignment="1" applyProtection="1">
      <alignment vertical="top"/>
      <protection locked="0"/>
    </xf>
    <xf numFmtId="0" fontId="10" fillId="0" borderId="7" xfId="38" applyFont="1" applyFill="1" applyBorder="1" applyAlignment="1" applyProtection="1">
      <alignment vertical="top"/>
    </xf>
    <xf numFmtId="0" fontId="10" fillId="0" borderId="0" xfId="38" applyFont="1" applyFill="1" applyBorder="1" applyAlignment="1" applyProtection="1">
      <alignment vertical="top"/>
    </xf>
    <xf numFmtId="0" fontId="11" fillId="0" borderId="9" xfId="38" quotePrefix="1" applyFont="1" applyFill="1" applyBorder="1" applyAlignment="1" applyProtection="1">
      <alignment horizontal="center" vertical="top"/>
    </xf>
    <xf numFmtId="0" fontId="10" fillId="0" borderId="10" xfId="38" applyFont="1" applyFill="1" applyBorder="1" applyAlignment="1" applyProtection="1">
      <alignment horizontal="center" vertical="top" wrapText="1"/>
    </xf>
    <xf numFmtId="0" fontId="11" fillId="0" borderId="1" xfId="38" quotePrefix="1" applyFont="1" applyFill="1" applyBorder="1" applyAlignment="1" applyProtection="1">
      <alignment horizontal="center" vertical="top"/>
      <protection locked="0"/>
    </xf>
    <xf numFmtId="4" fontId="10" fillId="0" borderId="11" xfId="38" applyNumberFormat="1" applyFont="1" applyFill="1" applyBorder="1" applyAlignment="1" applyProtection="1">
      <alignment vertical="top"/>
      <protection locked="0"/>
    </xf>
    <xf numFmtId="0" fontId="0" fillId="0" borderId="0" xfId="38" applyFont="1" applyFill="1" applyBorder="1" applyAlignment="1" applyProtection="1">
      <alignment vertical="top" wrapText="1"/>
      <protection locked="0"/>
    </xf>
    <xf numFmtId="0" fontId="0" fillId="0" borderId="0" xfId="38" applyFont="1" applyFill="1" applyBorder="1" applyAlignment="1" applyProtection="1">
      <alignment vertical="top"/>
      <protection locked="0"/>
    </xf>
    <xf numFmtId="0" fontId="18" fillId="0" borderId="0" xfId="38" applyFont="1" applyBorder="1" applyProtection="1">
      <protection locked="0"/>
    </xf>
    <xf numFmtId="0" fontId="18" fillId="0" borderId="0" xfId="38" applyFont="1" applyProtection="1">
      <protection locked="0"/>
    </xf>
    <xf numFmtId="4" fontId="10" fillId="0" borderId="14" xfId="38" applyNumberFormat="1" applyFont="1" applyFill="1" applyBorder="1" applyAlignment="1" applyProtection="1">
      <alignment horizontal="right"/>
      <protection locked="0"/>
    </xf>
    <xf numFmtId="0" fontId="14" fillId="0" borderId="0" xfId="38" applyFont="1" applyBorder="1" applyProtection="1">
      <protection locked="0" hidden="1"/>
    </xf>
    <xf numFmtId="0" fontId="10" fillId="0" borderId="0" xfId="38" applyFont="1" applyFill="1" applyBorder="1" applyAlignment="1" applyProtection="1">
      <alignment horizontal="left"/>
    </xf>
    <xf numFmtId="4" fontId="10" fillId="0" borderId="14" xfId="38" applyNumberFormat="1" applyFont="1" applyFill="1" applyBorder="1" applyProtection="1">
      <protection locked="0"/>
    </xf>
    <xf numFmtId="0" fontId="11" fillId="0" borderId="0" xfId="38" applyFont="1" applyFill="1" applyBorder="1" applyAlignment="1" applyProtection="1">
      <alignment horizontal="center"/>
    </xf>
    <xf numFmtId="0" fontId="11" fillId="0" borderId="0" xfId="38" applyFont="1" applyFill="1" applyBorder="1" applyAlignment="1" applyProtection="1">
      <alignment horizontal="left"/>
    </xf>
    <xf numFmtId="4" fontId="11" fillId="0" borderId="14" xfId="38" applyNumberFormat="1" applyFont="1" applyFill="1" applyBorder="1" applyProtection="1">
      <protection locked="0"/>
    </xf>
    <xf numFmtId="4" fontId="10" fillId="0" borderId="12" xfId="38" applyNumberFormat="1" applyFont="1" applyFill="1" applyBorder="1" applyProtection="1">
      <protection locked="0"/>
    </xf>
    <xf numFmtId="4" fontId="18" fillId="0" borderId="0" xfId="38" applyNumberFormat="1" applyFont="1" applyProtection="1">
      <protection locked="0"/>
    </xf>
    <xf numFmtId="0" fontId="9" fillId="0" borderId="0" xfId="38" applyFont="1"/>
    <xf numFmtId="0" fontId="38" fillId="0" borderId="0" xfId="38" applyFont="1" applyFill="1" applyBorder="1" applyAlignment="1" applyProtection="1">
      <alignment horizontal="center" vertical="center" wrapText="1"/>
    </xf>
    <xf numFmtId="0" fontId="9" fillId="0" borderId="0" xfId="38" applyFont="1" applyFill="1" applyBorder="1"/>
    <xf numFmtId="0" fontId="39" fillId="0" borderId="0" xfId="38" applyFont="1" applyFill="1" applyBorder="1" applyAlignment="1" applyProtection="1">
      <alignment horizontal="right" vertical="center" wrapText="1"/>
    </xf>
    <xf numFmtId="0" fontId="39" fillId="0" borderId="3" xfId="38" applyFont="1" applyFill="1" applyBorder="1" applyAlignment="1" applyProtection="1">
      <alignment horizontal="right" vertical="center" wrapText="1"/>
    </xf>
    <xf numFmtId="0" fontId="9" fillId="0" borderId="7" xfId="38" applyFont="1" applyFill="1" applyBorder="1"/>
    <xf numFmtId="0" fontId="38" fillId="0" borderId="0" xfId="38" applyFont="1" applyFill="1" applyBorder="1" applyAlignment="1" applyProtection="1">
      <alignment vertical="center" wrapText="1"/>
    </xf>
    <xf numFmtId="0" fontId="40" fillId="0" borderId="0" xfId="38" applyFont="1" applyFill="1" applyBorder="1" applyAlignment="1" applyProtection="1">
      <alignment horizontal="left" vertical="top" wrapText="1"/>
    </xf>
    <xf numFmtId="0" fontId="40" fillId="0" borderId="3" xfId="38" applyFont="1" applyFill="1" applyBorder="1" applyAlignment="1" applyProtection="1">
      <alignment horizontal="left" vertical="top" wrapText="1"/>
    </xf>
    <xf numFmtId="0" fontId="40" fillId="0" borderId="0" xfId="38" applyFont="1" applyFill="1" applyBorder="1" applyAlignment="1" applyProtection="1">
      <alignment horizontal="center" vertical="center" wrapText="1"/>
    </xf>
    <xf numFmtId="0" fontId="40" fillId="0" borderId="0" xfId="38" applyFont="1" applyFill="1" applyBorder="1" applyAlignment="1" applyProtection="1">
      <alignment vertical="center" wrapText="1"/>
    </xf>
    <xf numFmtId="168" fontId="39" fillId="0" borderId="0" xfId="38" applyNumberFormat="1" applyFont="1" applyFill="1" applyBorder="1" applyAlignment="1" applyProtection="1">
      <alignment horizontal="left" vertical="top" wrapText="1"/>
    </xf>
    <xf numFmtId="0" fontId="11" fillId="0" borderId="7" xfId="38" applyFont="1" applyFill="1" applyBorder="1"/>
    <xf numFmtId="0" fontId="11" fillId="0" borderId="0" xfId="38" applyFont="1" applyFill="1" applyBorder="1"/>
    <xf numFmtId="0" fontId="40" fillId="0" borderId="0" xfId="38" applyFont="1" applyFill="1" applyBorder="1" applyAlignment="1" applyProtection="1">
      <alignment horizontal="left" wrapText="1"/>
    </xf>
    <xf numFmtId="0" fontId="39" fillId="0" borderId="0" xfId="38" applyFont="1" applyFill="1" applyBorder="1" applyAlignment="1" applyProtection="1">
      <alignment horizontal="center" vertical="center" wrapText="1"/>
    </xf>
    <xf numFmtId="0" fontId="39" fillId="0" borderId="0" xfId="38" applyFont="1" applyFill="1" applyBorder="1" applyAlignment="1" applyProtection="1">
      <alignment vertical="center" wrapText="1"/>
    </xf>
    <xf numFmtId="44" fontId="39" fillId="0" borderId="0" xfId="39" applyFont="1" applyFill="1" applyBorder="1" applyAlignment="1" applyProtection="1">
      <alignment horizontal="left" vertical="top" wrapText="1"/>
    </xf>
    <xf numFmtId="9" fontId="39" fillId="0" borderId="0" xfId="36" applyFont="1" applyFill="1" applyBorder="1" applyAlignment="1" applyProtection="1">
      <alignment horizontal="center" vertical="top" wrapText="1"/>
    </xf>
    <xf numFmtId="9" fontId="39" fillId="0" borderId="3" xfId="36" applyFont="1" applyFill="1" applyBorder="1" applyAlignment="1" applyProtection="1">
      <alignment horizontal="center" vertical="top" wrapText="1"/>
    </xf>
    <xf numFmtId="0" fontId="40" fillId="0" borderId="0" xfId="38" applyFont="1" applyFill="1" applyBorder="1" applyAlignment="1" applyProtection="1">
      <alignment horizontal="center" vertical="top" wrapText="1"/>
    </xf>
    <xf numFmtId="43" fontId="39" fillId="8" borderId="10" xfId="38" applyNumberFormat="1" applyFont="1" applyFill="1" applyBorder="1" applyAlignment="1" applyProtection="1">
      <alignment horizontal="right" vertical="center" wrapText="1"/>
    </xf>
    <xf numFmtId="9" fontId="39" fillId="8" borderId="10" xfId="36" applyFont="1" applyFill="1" applyBorder="1" applyAlignment="1" applyProtection="1">
      <alignment horizontal="center" vertical="top" wrapText="1"/>
    </xf>
    <xf numFmtId="9" fontId="39" fillId="8" borderId="11" xfId="36" applyFont="1" applyFill="1" applyBorder="1" applyAlignment="1" applyProtection="1">
      <alignment horizontal="center" vertical="top" wrapText="1"/>
    </xf>
    <xf numFmtId="0" fontId="39" fillId="0" borderId="7" xfId="38" applyFont="1" applyFill="1" applyBorder="1" applyAlignment="1" applyProtection="1">
      <alignment horizontal="left" vertical="center" wrapText="1"/>
    </xf>
    <xf numFmtId="0" fontId="39" fillId="0" borderId="0" xfId="38" applyFont="1" applyFill="1" applyBorder="1" applyAlignment="1" applyProtection="1">
      <alignment horizontal="left" vertical="center" wrapText="1"/>
    </xf>
    <xf numFmtId="168" fontId="40" fillId="0" borderId="0" xfId="38" applyNumberFormat="1" applyFont="1" applyFill="1" applyBorder="1" applyAlignment="1" applyProtection="1">
      <alignment horizontal="left" vertical="top" wrapText="1"/>
    </xf>
    <xf numFmtId="44" fontId="40" fillId="0" borderId="0" xfId="39" applyFont="1" applyFill="1" applyBorder="1" applyAlignment="1" applyProtection="1">
      <alignment vertical="top" wrapText="1"/>
    </xf>
    <xf numFmtId="9" fontId="40" fillId="0" borderId="0" xfId="36" applyFont="1" applyFill="1" applyBorder="1" applyAlignment="1" applyProtection="1">
      <alignment horizontal="center" vertical="top" wrapText="1"/>
    </xf>
    <xf numFmtId="9" fontId="40" fillId="0" borderId="3" xfId="36" applyFont="1" applyFill="1" applyBorder="1" applyAlignment="1" applyProtection="1">
      <alignment horizontal="center" vertical="top" wrapText="1"/>
    </xf>
    <xf numFmtId="0" fontId="11" fillId="0" borderId="8" xfId="38" applyFont="1" applyFill="1" applyBorder="1"/>
    <xf numFmtId="0" fontId="11" fillId="0" borderId="4" xfId="38" applyFont="1" applyFill="1" applyBorder="1"/>
    <xf numFmtId="0" fontId="40" fillId="0" borderId="4" xfId="38" applyFont="1" applyFill="1" applyBorder="1" applyAlignment="1" applyProtection="1">
      <alignment horizontal="left" vertical="top" wrapText="1"/>
    </xf>
    <xf numFmtId="0" fontId="40" fillId="0" borderId="4" xfId="38" applyFont="1" applyFill="1" applyBorder="1" applyAlignment="1" applyProtection="1">
      <alignment horizontal="center" vertical="top" wrapText="1"/>
    </xf>
    <xf numFmtId="0" fontId="40" fillId="0" borderId="5" xfId="38" applyFont="1" applyFill="1" applyBorder="1" applyAlignment="1" applyProtection="1">
      <alignment horizontal="left" vertical="top" wrapText="1"/>
    </xf>
    <xf numFmtId="0" fontId="11" fillId="0" borderId="7" xfId="38" applyFont="1" applyBorder="1"/>
    <xf numFmtId="0" fontId="11" fillId="0" borderId="0" xfId="38" applyFont="1" applyBorder="1"/>
    <xf numFmtId="0" fontId="40" fillId="10" borderId="0" xfId="38" applyFont="1" applyFill="1" applyBorder="1" applyAlignment="1" applyProtection="1">
      <alignment horizontal="left" vertical="top" wrapText="1"/>
    </xf>
    <xf numFmtId="0" fontId="40" fillId="10" borderId="0" xfId="38" applyFont="1" applyFill="1" applyBorder="1" applyAlignment="1" applyProtection="1">
      <alignment horizontal="center" vertical="top" wrapText="1"/>
    </xf>
    <xf numFmtId="0" fontId="40" fillId="10" borderId="3" xfId="38" applyFont="1" applyFill="1" applyBorder="1" applyAlignment="1" applyProtection="1">
      <alignment horizontal="left" vertical="top" wrapText="1"/>
    </xf>
    <xf numFmtId="43" fontId="39" fillId="11" borderId="10" xfId="38" applyNumberFormat="1" applyFont="1" applyFill="1" applyBorder="1" applyAlignment="1" applyProtection="1">
      <alignment horizontal="right" vertical="center" wrapText="1"/>
    </xf>
    <xf numFmtId="9" fontId="39" fillId="9" borderId="10" xfId="36" applyFont="1" applyFill="1" applyBorder="1" applyAlignment="1" applyProtection="1">
      <alignment horizontal="center" vertical="top" wrapText="1"/>
    </xf>
    <xf numFmtId="9" fontId="39" fillId="9" borderId="11" xfId="36" applyFont="1" applyFill="1" applyBorder="1" applyAlignment="1" applyProtection="1">
      <alignment horizontal="center" vertical="top" wrapText="1"/>
    </xf>
    <xf numFmtId="0" fontId="9" fillId="0" borderId="8" xfId="38" applyFont="1" applyBorder="1"/>
    <xf numFmtId="0" fontId="9" fillId="0" borderId="4" xfId="38" applyFont="1" applyBorder="1"/>
    <xf numFmtId="0" fontId="9" fillId="0" borderId="4" xfId="38" applyFont="1" applyBorder="1" applyAlignment="1">
      <alignment horizontal="center"/>
    </xf>
    <xf numFmtId="0" fontId="9" fillId="0" borderId="5" xfId="38" applyFont="1" applyBorder="1"/>
    <xf numFmtId="0" fontId="11" fillId="0" borderId="0" xfId="38" applyFont="1" applyProtection="1">
      <protection locked="0"/>
    </xf>
    <xf numFmtId="0" fontId="2" fillId="0" borderId="0" xfId="38" applyProtection="1">
      <protection locked="0"/>
    </xf>
    <xf numFmtId="0" fontId="2" fillId="0" borderId="0" xfId="38" applyAlignment="1" applyProtection="1">
      <alignment horizontal="center"/>
      <protection locked="0"/>
    </xf>
    <xf numFmtId="0" fontId="9" fillId="0" borderId="0" xfId="38" applyFont="1" applyAlignment="1">
      <alignment horizontal="center"/>
    </xf>
    <xf numFmtId="0" fontId="19" fillId="12" borderId="13" xfId="0" applyFont="1" applyFill="1" applyBorder="1" applyAlignment="1">
      <alignment horizontal="center" vertical="center" wrapText="1"/>
    </xf>
    <xf numFmtId="0" fontId="19" fillId="12" borderId="13" xfId="25" applyFont="1" applyFill="1" applyBorder="1" applyAlignment="1">
      <alignment horizontal="center" vertical="center" wrapText="1"/>
    </xf>
    <xf numFmtId="0" fontId="19" fillId="12" borderId="6" xfId="25" applyFont="1" applyFill="1" applyBorder="1" applyAlignment="1">
      <alignment horizontal="center" vertical="center" wrapText="1"/>
    </xf>
    <xf numFmtId="0" fontId="19" fillId="12" borderId="2" xfId="25" applyFont="1" applyFill="1" applyBorder="1" applyAlignment="1">
      <alignment horizontal="center" vertical="center" wrapText="1"/>
    </xf>
    <xf numFmtId="4" fontId="19" fillId="12" borderId="2" xfId="25" applyNumberFormat="1" applyFont="1" applyFill="1" applyBorder="1" applyAlignment="1">
      <alignment horizontal="center" vertical="center" wrapText="1"/>
    </xf>
    <xf numFmtId="0" fontId="0" fillId="0" borderId="9" xfId="0" applyFont="1" applyBorder="1" applyProtection="1">
      <protection locked="0"/>
    </xf>
    <xf numFmtId="0" fontId="19" fillId="12" borderId="12" xfId="0" applyFont="1" applyFill="1" applyBorder="1" applyAlignment="1">
      <alignment horizontal="center" vertical="center" wrapText="1"/>
    </xf>
    <xf numFmtId="0" fontId="0" fillId="0" borderId="10" xfId="0" applyFont="1" applyBorder="1" applyProtection="1">
      <protection locked="0"/>
    </xf>
    <xf numFmtId="4" fontId="0" fillId="0" borderId="10" xfId="0" applyNumberFormat="1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Protection="1"/>
    <xf numFmtId="0" fontId="19" fillId="12" borderId="14" xfId="0" applyFont="1" applyFill="1" applyBorder="1" applyAlignment="1">
      <alignment horizontal="center" vertical="center" wrapText="1"/>
    </xf>
    <xf numFmtId="0" fontId="19" fillId="12" borderId="15" xfId="0" quotePrefix="1" applyFont="1" applyFill="1" applyBorder="1" applyAlignment="1">
      <alignment horizontal="center" vertical="center" wrapText="1"/>
    </xf>
    <xf numFmtId="0" fontId="19" fillId="12" borderId="15" xfId="0" quotePrefix="1" applyFont="1" applyFill="1" applyBorder="1" applyAlignment="1" applyProtection="1">
      <alignment horizontal="center" vertical="center" wrapText="1"/>
      <protection locked="0"/>
    </xf>
    <xf numFmtId="0" fontId="18" fillId="0" borderId="0" xfId="38" applyFont="1"/>
    <xf numFmtId="0" fontId="10" fillId="0" borderId="10" xfId="38" applyFont="1" applyFill="1" applyBorder="1" applyAlignment="1" applyProtection="1">
      <alignment horizontal="center" vertical="center" wrapText="1"/>
      <protection locked="0"/>
    </xf>
    <xf numFmtId="0" fontId="11" fillId="0" borderId="6" xfId="38" applyFont="1" applyFill="1" applyBorder="1" applyAlignment="1">
      <alignment horizontal="center" vertical="center"/>
    </xf>
    <xf numFmtId="0" fontId="11" fillId="0" borderId="2" xfId="38" applyFont="1" applyFill="1" applyBorder="1" applyAlignment="1">
      <alignment horizontal="center" vertical="center"/>
    </xf>
    <xf numFmtId="0" fontId="11" fillId="0" borderId="13" xfId="38" applyFont="1" applyFill="1" applyBorder="1" applyAlignment="1">
      <alignment horizontal="center" vertical="center" wrapText="1"/>
    </xf>
    <xf numFmtId="0" fontId="10" fillId="0" borderId="22" xfId="38" applyFont="1" applyFill="1" applyBorder="1" applyAlignment="1" applyProtection="1">
      <alignment horizontal="left" vertical="center"/>
      <protection hidden="1"/>
    </xf>
    <xf numFmtId="0" fontId="10" fillId="0" borderId="23" xfId="38" applyFont="1" applyFill="1" applyBorder="1" applyAlignment="1" applyProtection="1">
      <alignment horizontal="left" vertical="center" wrapText="1"/>
    </xf>
    <xf numFmtId="4" fontId="10" fillId="0" borderId="24" xfId="38" applyNumberFormat="1" applyFont="1" applyFill="1" applyBorder="1" applyAlignment="1" applyProtection="1">
      <alignment horizontal="right" vertical="center" wrapText="1"/>
      <protection locked="0"/>
    </xf>
    <xf numFmtId="0" fontId="10" fillId="0" borderId="8" xfId="38" applyFont="1" applyFill="1" applyBorder="1" applyAlignment="1" applyProtection="1">
      <alignment vertical="center"/>
      <protection hidden="1"/>
    </xf>
    <xf numFmtId="0" fontId="10" fillId="0" borderId="5" xfId="38" applyFont="1" applyFill="1" applyBorder="1" applyAlignment="1">
      <alignment horizontal="left" vertical="center" wrapText="1"/>
    </xf>
    <xf numFmtId="4" fontId="11" fillId="0" borderId="15" xfId="38" applyNumberFormat="1" applyFont="1" applyFill="1" applyBorder="1" applyAlignment="1" applyProtection="1">
      <alignment horizontal="right" vertical="center" wrapText="1"/>
      <protection locked="0"/>
    </xf>
    <xf numFmtId="0" fontId="10" fillId="0" borderId="9" xfId="38" applyFont="1" applyFill="1" applyBorder="1" applyAlignment="1" applyProtection="1">
      <alignment vertical="center"/>
      <protection hidden="1"/>
    </xf>
    <xf numFmtId="0" fontId="10" fillId="0" borderId="11" xfId="38" applyFont="1" applyFill="1" applyBorder="1" applyAlignment="1">
      <alignment horizontal="left" vertical="center" wrapText="1"/>
    </xf>
    <xf numFmtId="4" fontId="11" fillId="0" borderId="12" xfId="38" applyNumberFormat="1" applyFont="1" applyFill="1" applyBorder="1" applyAlignment="1" applyProtection="1">
      <alignment horizontal="right" vertical="center" wrapText="1"/>
      <protection locked="0"/>
    </xf>
    <xf numFmtId="0" fontId="10" fillId="0" borderId="6" xfId="38" applyFont="1" applyFill="1" applyBorder="1" applyAlignment="1" applyProtection="1">
      <alignment vertical="center"/>
      <protection hidden="1"/>
    </xf>
    <xf numFmtId="0" fontId="11" fillId="0" borderId="2" xfId="38" applyFont="1" applyFill="1" applyBorder="1" applyAlignment="1">
      <alignment horizontal="left" vertical="center" wrapText="1"/>
    </xf>
    <xf numFmtId="4" fontId="11" fillId="0" borderId="13" xfId="38" applyNumberFormat="1" applyFont="1" applyFill="1" applyBorder="1" applyAlignment="1" applyProtection="1">
      <alignment horizontal="right" vertical="center" wrapText="1"/>
      <protection locked="0"/>
    </xf>
    <xf numFmtId="0" fontId="10" fillId="0" borderId="23" xfId="38" applyFont="1" applyFill="1" applyBorder="1" applyAlignment="1">
      <alignment horizontal="left" vertical="center" wrapText="1"/>
    </xf>
    <xf numFmtId="0" fontId="10" fillId="0" borderId="4" xfId="38" applyFont="1" applyFill="1" applyBorder="1" applyAlignment="1" applyProtection="1">
      <alignment vertical="center"/>
      <protection hidden="1"/>
    </xf>
    <xf numFmtId="0" fontId="10" fillId="0" borderId="4" xfId="38" applyFont="1" applyFill="1" applyBorder="1" applyAlignment="1">
      <alignment horizontal="left" vertical="center" wrapText="1"/>
    </xf>
    <xf numFmtId="4" fontId="10" fillId="0" borderId="4" xfId="38" applyNumberFormat="1" applyFont="1" applyFill="1" applyBorder="1" applyAlignment="1" applyProtection="1">
      <alignment horizontal="right" vertical="center" wrapText="1"/>
      <protection locked="0"/>
    </xf>
    <xf numFmtId="4" fontId="10" fillId="0" borderId="12" xfId="38" applyNumberFormat="1" applyFont="1" applyFill="1" applyBorder="1" applyAlignment="1" applyProtection="1">
      <alignment horizontal="right" vertical="center" wrapText="1"/>
      <protection locked="0"/>
    </xf>
    <xf numFmtId="0" fontId="10" fillId="0" borderId="9" xfId="38" applyFont="1" applyFill="1" applyBorder="1" applyAlignment="1" applyProtection="1">
      <alignment horizontal="left" vertical="center"/>
      <protection hidden="1"/>
    </xf>
    <xf numFmtId="0" fontId="10" fillId="0" borderId="2" xfId="38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8" borderId="0" xfId="0" applyNumberFormat="1" applyFont="1" applyFill="1" applyBorder="1" applyProtection="1">
      <protection locked="0"/>
    </xf>
    <xf numFmtId="0" fontId="19" fillId="12" borderId="12" xfId="8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ont="1" applyFill="1" applyBorder="1" applyAlignment="1" applyProtection="1">
      <alignment horizontal="right" vertical="top" wrapText="1"/>
    </xf>
    <xf numFmtId="0" fontId="0" fillId="0" borderId="7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3" xfId="0" applyNumberFormat="1" applyFont="1" applyFill="1" applyBorder="1" applyAlignment="1" applyProtection="1">
      <alignment horizontal="right"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0" fillId="0" borderId="8" xfId="0" applyNumberFormat="1" applyFont="1" applyFill="1" applyBorder="1" applyAlignment="1">
      <alignment horizontal="left" vertical="top" wrapText="1"/>
    </xf>
    <xf numFmtId="0" fontId="20" fillId="0" borderId="4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 applyProtection="1">
      <alignment horizontal="right" vertical="top" wrapText="1"/>
    </xf>
    <xf numFmtId="9" fontId="0" fillId="0" borderId="10" xfId="40" applyFont="1" applyBorder="1" applyProtection="1"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11" xfId="8" applyFont="1" applyFill="1" applyBorder="1" applyAlignment="1" applyProtection="1">
      <alignment horizontal="center" vertical="center" wrapText="1"/>
      <protection locked="0"/>
    </xf>
    <xf numFmtId="0" fontId="10" fillId="0" borderId="7" xfId="8" applyFont="1" applyFill="1" applyBorder="1" applyAlignment="1" applyProtection="1">
      <alignment vertical="top" wrapText="1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1" fillId="0" borderId="1" xfId="8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1" xfId="8" applyFont="1" applyFill="1" applyBorder="1" applyAlignment="1" applyProtection="1">
      <alignment horizontal="left" vertical="center" shrinkToFit="1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11" xfId="8" applyFont="1" applyFill="1" applyBorder="1" applyAlignment="1" applyProtection="1">
      <alignment horizontal="center" vertical="center"/>
      <protection locked="0"/>
    </xf>
    <xf numFmtId="0" fontId="10" fillId="4" borderId="0" xfId="17" applyFont="1" applyFill="1" applyAlignment="1">
      <alignment horizontal="center" vertical="center"/>
    </xf>
    <xf numFmtId="0" fontId="10" fillId="4" borderId="0" xfId="17" applyFont="1" applyFill="1" applyAlignment="1">
      <alignment vertical="center"/>
    </xf>
    <xf numFmtId="0" fontId="23" fillId="4" borderId="0" xfId="17" applyFont="1" applyFill="1" applyAlignment="1">
      <alignment horizontal="center" vertical="center"/>
    </xf>
    <xf numFmtId="0" fontId="23" fillId="4" borderId="0" xfId="20" applyFont="1" applyFill="1" applyAlignment="1">
      <alignment horizontal="center" vertical="center"/>
    </xf>
    <xf numFmtId="0" fontId="20" fillId="3" borderId="6" xfId="37" applyFont="1" applyFill="1" applyBorder="1" applyAlignment="1">
      <alignment horizontal="center" vertical="center"/>
    </xf>
    <xf numFmtId="0" fontId="20" fillId="3" borderId="1" xfId="37" applyFont="1" applyFill="1" applyBorder="1" applyAlignment="1">
      <alignment horizontal="center" vertical="center"/>
    </xf>
    <xf numFmtId="0" fontId="20" fillId="3" borderId="2" xfId="37" applyFont="1" applyFill="1" applyBorder="1" applyAlignment="1">
      <alignment horizontal="center" vertical="center"/>
    </xf>
    <xf numFmtId="0" fontId="20" fillId="3" borderId="7" xfId="37" applyFont="1" applyFill="1" applyBorder="1" applyAlignment="1">
      <alignment horizontal="center" vertical="center"/>
    </xf>
    <xf numFmtId="0" fontId="20" fillId="3" borderId="0" xfId="37" applyFont="1" applyFill="1" applyBorder="1" applyAlignment="1">
      <alignment horizontal="center" vertical="center"/>
    </xf>
    <xf numFmtId="0" fontId="20" fillId="3" borderId="3" xfId="37" applyFont="1" applyFill="1" applyBorder="1" applyAlignment="1">
      <alignment horizontal="center" vertical="center"/>
    </xf>
    <xf numFmtId="0" fontId="20" fillId="3" borderId="8" xfId="37" applyFont="1" applyFill="1" applyBorder="1" applyAlignment="1">
      <alignment horizontal="center" vertical="center"/>
    </xf>
    <xf numFmtId="0" fontId="20" fillId="3" borderId="4" xfId="37" applyFont="1" applyFill="1" applyBorder="1" applyAlignment="1">
      <alignment horizontal="center" vertical="center"/>
    </xf>
    <xf numFmtId="0" fontId="20" fillId="3" borderId="5" xfId="37" applyFont="1" applyFill="1" applyBorder="1" applyAlignment="1">
      <alignment horizontal="center" vertical="center"/>
    </xf>
    <xf numFmtId="0" fontId="10" fillId="3" borderId="6" xfId="37" applyFont="1" applyFill="1" applyBorder="1" applyAlignment="1" applyProtection="1">
      <alignment horizontal="center" vertical="center" wrapText="1"/>
      <protection locked="0"/>
    </xf>
    <xf numFmtId="0" fontId="10" fillId="3" borderId="1" xfId="37" applyFont="1" applyFill="1" applyBorder="1" applyAlignment="1" applyProtection="1">
      <alignment horizontal="center" vertical="center" wrapText="1"/>
      <protection locked="0"/>
    </xf>
    <xf numFmtId="0" fontId="10" fillId="3" borderId="2" xfId="37" applyFont="1" applyFill="1" applyBorder="1" applyAlignment="1" applyProtection="1">
      <alignment horizontal="center" vertical="center" wrapText="1"/>
      <protection locked="0"/>
    </xf>
    <xf numFmtId="0" fontId="10" fillId="3" borderId="7" xfId="37" applyFont="1" applyFill="1" applyBorder="1" applyAlignment="1" applyProtection="1">
      <alignment horizontal="center" vertical="center" wrapText="1"/>
      <protection locked="0"/>
    </xf>
    <xf numFmtId="0" fontId="10" fillId="3" borderId="0" xfId="37" applyFont="1" applyFill="1" applyBorder="1" applyAlignment="1" applyProtection="1">
      <alignment horizontal="center" vertical="center" wrapText="1"/>
      <protection locked="0"/>
    </xf>
    <xf numFmtId="0" fontId="10" fillId="3" borderId="3" xfId="37" applyFont="1" applyFill="1" applyBorder="1" applyAlignment="1" applyProtection="1">
      <alignment horizontal="center" vertical="center" wrapText="1"/>
      <protection locked="0"/>
    </xf>
    <xf numFmtId="0" fontId="23" fillId="4" borderId="0" xfId="20" applyFont="1" applyFill="1" applyAlignment="1">
      <alignment vertical="center"/>
    </xf>
    <xf numFmtId="0" fontId="23" fillId="4" borderId="0" xfId="20" applyFont="1" applyFill="1" applyAlignment="1">
      <alignment horizontal="center"/>
    </xf>
    <xf numFmtId="0" fontId="23" fillId="4" borderId="0" xfId="20" applyFont="1" applyFill="1"/>
    <xf numFmtId="0" fontId="10" fillId="0" borderId="7" xfId="38" applyFont="1" applyFill="1" applyBorder="1" applyAlignment="1" applyProtection="1">
      <alignment horizontal="left" vertical="top" wrapText="1"/>
    </xf>
    <xf numFmtId="0" fontId="10" fillId="0" borderId="3" xfId="38" applyFont="1" applyFill="1" applyBorder="1" applyAlignment="1" applyProtection="1">
      <alignment horizontal="left" vertical="top" wrapText="1"/>
    </xf>
    <xf numFmtId="0" fontId="0" fillId="0" borderId="0" xfId="38" applyFont="1" applyFill="1" applyBorder="1" applyAlignment="1" applyProtection="1">
      <alignment horizontal="left" vertical="top" wrapText="1"/>
      <protection locked="0"/>
    </xf>
    <xf numFmtId="0" fontId="10" fillId="2" borderId="9" xfId="38" applyFont="1" applyFill="1" applyBorder="1" applyAlignment="1" applyProtection="1">
      <alignment horizontal="center" vertical="center" wrapText="1"/>
      <protection locked="0"/>
    </xf>
    <xf numFmtId="0" fontId="10" fillId="2" borderId="10" xfId="38" applyFont="1" applyFill="1" applyBorder="1" applyAlignment="1" applyProtection="1">
      <alignment horizontal="center" vertical="center" wrapText="1"/>
      <protection locked="0"/>
    </xf>
    <xf numFmtId="0" fontId="10" fillId="2" borderId="11" xfId="38" applyFont="1" applyFill="1" applyBorder="1" applyAlignment="1" applyProtection="1">
      <alignment horizontal="center" vertical="center" wrapText="1"/>
      <protection locked="0"/>
    </xf>
    <xf numFmtId="0" fontId="10" fillId="2" borderId="6" xfId="38" applyFont="1" applyFill="1" applyBorder="1" applyAlignment="1">
      <alignment horizontal="center" vertical="center"/>
    </xf>
    <xf numFmtId="0" fontId="10" fillId="2" borderId="2" xfId="38" applyFont="1" applyFill="1" applyBorder="1" applyAlignment="1">
      <alignment horizontal="center" vertical="center"/>
    </xf>
    <xf numFmtId="0" fontId="10" fillId="2" borderId="7" xfId="38" applyFont="1" applyFill="1" applyBorder="1" applyAlignment="1">
      <alignment horizontal="center" vertical="center"/>
    </xf>
    <xf numFmtId="0" fontId="10" fillId="2" borderId="3" xfId="38" applyFont="1" applyFill="1" applyBorder="1" applyAlignment="1">
      <alignment horizontal="center" vertical="center"/>
    </xf>
    <xf numFmtId="0" fontId="10" fillId="2" borderId="8" xfId="38" applyFont="1" applyFill="1" applyBorder="1" applyAlignment="1">
      <alignment horizontal="center" vertical="center"/>
    </xf>
    <xf numFmtId="0" fontId="10" fillId="2" borderId="5" xfId="38" applyFont="1" applyFill="1" applyBorder="1" applyAlignment="1">
      <alignment horizontal="center" vertical="center"/>
    </xf>
    <xf numFmtId="0" fontId="10" fillId="2" borderId="13" xfId="38" applyFont="1" applyFill="1" applyBorder="1" applyAlignment="1">
      <alignment horizontal="center" vertical="center" wrapText="1"/>
    </xf>
    <xf numFmtId="0" fontId="10" fillId="2" borderId="15" xfId="38" applyFont="1" applyFill="1" applyBorder="1" applyAlignment="1">
      <alignment horizontal="center" vertical="center" wrapText="1"/>
    </xf>
    <xf numFmtId="0" fontId="10" fillId="2" borderId="6" xfId="38" applyFont="1" applyFill="1" applyBorder="1" applyAlignment="1">
      <alignment horizontal="center" vertical="center" wrapText="1"/>
    </xf>
    <xf numFmtId="0" fontId="10" fillId="2" borderId="2" xfId="38" applyFont="1" applyFill="1" applyBorder="1" applyAlignment="1">
      <alignment horizontal="center" vertical="center" wrapText="1"/>
    </xf>
    <xf numFmtId="0" fontId="10" fillId="2" borderId="7" xfId="38" applyFont="1" applyFill="1" applyBorder="1" applyAlignment="1">
      <alignment horizontal="center" vertical="center" wrapText="1"/>
    </xf>
    <xf numFmtId="0" fontId="10" fillId="2" borderId="3" xfId="38" applyFont="1" applyFill="1" applyBorder="1" applyAlignment="1">
      <alignment horizontal="center" vertical="center" wrapText="1"/>
    </xf>
    <xf numFmtId="0" fontId="10" fillId="2" borderId="8" xfId="38" applyFont="1" applyFill="1" applyBorder="1" applyAlignment="1">
      <alignment horizontal="center" vertical="center" wrapText="1"/>
    </xf>
    <xf numFmtId="0" fontId="10" fillId="2" borderId="5" xfId="38" applyFont="1" applyFill="1" applyBorder="1" applyAlignment="1">
      <alignment horizontal="center" vertical="center" wrapText="1"/>
    </xf>
    <xf numFmtId="0" fontId="10" fillId="2" borderId="9" xfId="23" applyFont="1" applyFill="1" applyBorder="1" applyAlignment="1" applyProtection="1">
      <alignment horizontal="center" vertical="center" wrapText="1"/>
      <protection locked="0"/>
    </xf>
    <xf numFmtId="0" fontId="10" fillId="2" borderId="10" xfId="23" applyFont="1" applyFill="1" applyBorder="1" applyAlignment="1" applyProtection="1">
      <alignment horizontal="center" vertical="center" wrapText="1"/>
      <protection locked="0"/>
    </xf>
    <xf numFmtId="0" fontId="10" fillId="2" borderId="11" xfId="23" applyFont="1" applyFill="1" applyBorder="1" applyAlignment="1" applyProtection="1">
      <alignment horizontal="center" vertical="center" wrapText="1"/>
      <protection locked="0"/>
    </xf>
    <xf numFmtId="0" fontId="10" fillId="2" borderId="6" xfId="23" applyFont="1" applyFill="1" applyBorder="1" applyAlignment="1">
      <alignment horizontal="center" vertical="center"/>
    </xf>
    <xf numFmtId="0" fontId="10" fillId="2" borderId="2" xfId="23" applyFont="1" applyFill="1" applyBorder="1" applyAlignment="1">
      <alignment horizontal="center" vertical="center"/>
    </xf>
    <xf numFmtId="0" fontId="10" fillId="2" borderId="7" xfId="23" applyFont="1" applyFill="1" applyBorder="1" applyAlignment="1">
      <alignment horizontal="center" vertical="center"/>
    </xf>
    <xf numFmtId="0" fontId="10" fillId="2" borderId="3" xfId="23" applyFont="1" applyFill="1" applyBorder="1" applyAlignment="1">
      <alignment horizontal="center" vertical="center"/>
    </xf>
    <xf numFmtId="0" fontId="10" fillId="2" borderId="8" xfId="23" applyFont="1" applyFill="1" applyBorder="1" applyAlignment="1">
      <alignment horizontal="center" vertical="center"/>
    </xf>
    <xf numFmtId="0" fontId="10" fillId="2" borderId="5" xfId="23" applyFont="1" applyFill="1" applyBorder="1" applyAlignment="1">
      <alignment horizontal="center" vertical="center"/>
    </xf>
    <xf numFmtId="4" fontId="10" fillId="2" borderId="13" xfId="23" applyNumberFormat="1" applyFont="1" applyFill="1" applyBorder="1" applyAlignment="1">
      <alignment horizontal="center" vertical="center" wrapText="1"/>
    </xf>
    <xf numFmtId="4" fontId="10" fillId="2" borderId="15" xfId="23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167" fontId="10" fillId="2" borderId="6" xfId="16" applyNumberFormat="1" applyFont="1" applyFill="1" applyBorder="1" applyAlignment="1" applyProtection="1">
      <alignment horizontal="center" vertical="center" wrapText="1"/>
    </xf>
    <xf numFmtId="167" fontId="10" fillId="2" borderId="8" xfId="16" applyNumberFormat="1" applyFont="1" applyFill="1" applyBorder="1" applyAlignment="1" applyProtection="1">
      <alignment horizontal="center" vertical="center" wrapText="1"/>
    </xf>
    <xf numFmtId="167" fontId="10" fillId="2" borderId="9" xfId="16" applyNumberFormat="1" applyFont="1" applyFill="1" applyBorder="1" applyAlignment="1" applyProtection="1">
      <alignment horizontal="center" vertical="center"/>
      <protection locked="0"/>
    </xf>
    <xf numFmtId="167" fontId="10" fillId="2" borderId="10" xfId="16" applyNumberFormat="1" applyFont="1" applyFill="1" applyBorder="1" applyAlignment="1" applyProtection="1">
      <alignment horizontal="center" vertical="center"/>
      <protection locked="0"/>
    </xf>
    <xf numFmtId="167" fontId="10" fillId="2" borderId="11" xfId="16" applyNumberFormat="1" applyFont="1" applyFill="1" applyBorder="1" applyAlignment="1" applyProtection="1">
      <alignment horizontal="center" vertical="center"/>
      <protection locked="0"/>
    </xf>
    <xf numFmtId="167" fontId="10" fillId="2" borderId="9" xfId="16" applyNumberFormat="1" applyFont="1" applyFill="1" applyBorder="1" applyAlignment="1" applyProtection="1">
      <alignment horizontal="center" vertical="center" wrapText="1"/>
    </xf>
    <xf numFmtId="167" fontId="10" fillId="2" borderId="10" xfId="16" applyNumberFormat="1" applyFont="1" applyFill="1" applyBorder="1" applyAlignment="1" applyProtection="1">
      <alignment horizontal="center" vertical="center" wrapText="1"/>
    </xf>
    <xf numFmtId="167" fontId="10" fillId="2" borderId="11" xfId="16" applyNumberFormat="1" applyFont="1" applyFill="1" applyBorder="1" applyAlignment="1" applyProtection="1">
      <alignment horizontal="center" vertical="center" wrapText="1"/>
    </xf>
    <xf numFmtId="0" fontId="10" fillId="2" borderId="12" xfId="24" applyFont="1" applyFill="1" applyBorder="1" applyAlignment="1" applyProtection="1">
      <alignment horizontal="center" vertical="center" wrapText="1"/>
      <protection locked="0"/>
    </xf>
    <xf numFmtId="167" fontId="10" fillId="2" borderId="12" xfId="16" applyNumberFormat="1" applyFont="1" applyFill="1" applyBorder="1" applyAlignment="1" applyProtection="1">
      <alignment horizontal="center" vertical="center"/>
      <protection locked="0"/>
    </xf>
    <xf numFmtId="167" fontId="10" fillId="2" borderId="12" xfId="16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23" applyFont="1" applyFill="1" applyBorder="1" applyAlignment="1">
      <alignment horizontal="center" vertical="center"/>
    </xf>
    <xf numFmtId="0" fontId="10" fillId="2" borderId="0" xfId="23" applyFont="1" applyFill="1" applyBorder="1" applyAlignment="1">
      <alignment horizontal="center" vertical="center"/>
    </xf>
    <xf numFmtId="0" fontId="10" fillId="2" borderId="4" xfId="23" applyFont="1" applyFill="1" applyBorder="1" applyAlignment="1">
      <alignment horizontal="center" vertical="center"/>
    </xf>
    <xf numFmtId="0" fontId="10" fillId="0" borderId="9" xfId="38" applyFont="1" applyFill="1" applyBorder="1" applyAlignment="1" applyProtection="1">
      <alignment horizontal="center"/>
      <protection locked="0"/>
    </xf>
    <xf numFmtId="0" fontId="2" fillId="0" borderId="11" xfId="38" applyBorder="1" applyAlignment="1">
      <alignment horizontal="center"/>
    </xf>
    <xf numFmtId="0" fontId="39" fillId="11" borderId="9" xfId="38" applyFont="1" applyFill="1" applyBorder="1" applyAlignment="1" applyProtection="1">
      <alignment horizontal="left" vertical="center" wrapText="1"/>
    </xf>
    <xf numFmtId="0" fontId="39" fillId="11" borderId="10" xfId="38" applyFont="1" applyFill="1" applyBorder="1" applyAlignment="1" applyProtection="1">
      <alignment horizontal="left" vertical="center" wrapText="1"/>
    </xf>
    <xf numFmtId="0" fontId="11" fillId="9" borderId="38" xfId="38" applyFont="1" applyFill="1" applyBorder="1" applyAlignment="1" applyProtection="1">
      <alignment horizontal="center" vertical="center" wrapText="1"/>
    </xf>
    <xf numFmtId="0" fontId="11" fillId="9" borderId="41" xfId="38" applyFont="1" applyFill="1" applyBorder="1" applyAlignment="1" applyProtection="1">
      <alignment horizontal="center" vertical="center" wrapText="1"/>
    </xf>
    <xf numFmtId="0" fontId="11" fillId="9" borderId="46" xfId="38" applyFont="1" applyFill="1" applyBorder="1" applyAlignment="1" applyProtection="1">
      <alignment horizontal="center" vertical="center" wrapText="1"/>
    </xf>
    <xf numFmtId="0" fontId="11" fillId="9" borderId="9" xfId="38" applyFont="1" applyFill="1" applyBorder="1" applyAlignment="1" applyProtection="1">
      <alignment horizontal="center" vertical="center" wrapText="1"/>
    </xf>
    <xf numFmtId="0" fontId="11" fillId="9" borderId="39" xfId="38" applyFont="1" applyFill="1" applyBorder="1" applyAlignment="1" applyProtection="1">
      <alignment horizontal="center" vertical="center" wrapText="1"/>
    </xf>
    <xf numFmtId="0" fontId="11" fillId="9" borderId="42" xfId="38" applyFont="1" applyFill="1" applyBorder="1" applyAlignment="1" applyProtection="1">
      <alignment horizontal="center" vertical="center" wrapText="1"/>
    </xf>
    <xf numFmtId="0" fontId="11" fillId="9" borderId="47" xfId="38" applyFont="1" applyFill="1" applyBorder="1" applyAlignment="1" applyProtection="1">
      <alignment horizontal="center" vertical="center" wrapText="1"/>
    </xf>
    <xf numFmtId="0" fontId="11" fillId="9" borderId="43" xfId="38" applyFont="1" applyFill="1" applyBorder="1" applyAlignment="1" applyProtection="1">
      <alignment horizontal="center" vertical="center" wrapText="1"/>
    </xf>
    <xf numFmtId="0" fontId="11" fillId="9" borderId="48" xfId="38" applyFont="1" applyFill="1" applyBorder="1" applyAlignment="1" applyProtection="1">
      <alignment horizontal="center" vertical="center" wrapText="1"/>
    </xf>
    <xf numFmtId="0" fontId="38" fillId="0" borderId="6" xfId="38" applyFont="1" applyFill="1" applyBorder="1" applyAlignment="1" applyProtection="1">
      <alignment horizontal="left" vertical="center" wrapText="1"/>
    </xf>
    <xf numFmtId="0" fontId="38" fillId="0" borderId="1" xfId="38" applyFont="1" applyFill="1" applyBorder="1" applyAlignment="1" applyProtection="1">
      <alignment horizontal="left" vertical="center" wrapText="1"/>
    </xf>
    <xf numFmtId="0" fontId="39" fillId="0" borderId="38" xfId="38" applyFont="1" applyFill="1" applyBorder="1" applyAlignment="1" applyProtection="1">
      <alignment horizontal="right" vertical="center" wrapText="1"/>
    </xf>
    <xf numFmtId="0" fontId="38" fillId="0" borderId="0" xfId="38" applyFont="1" applyFill="1" applyBorder="1" applyAlignment="1" applyProtection="1">
      <alignment horizontal="left" vertical="center" wrapText="1"/>
    </xf>
    <xf numFmtId="0" fontId="39" fillId="8" borderId="9" xfId="38" applyFont="1" applyFill="1" applyBorder="1" applyAlignment="1" applyProtection="1">
      <alignment horizontal="left" vertical="center" wrapText="1"/>
    </xf>
    <xf numFmtId="0" fontId="39" fillId="8" borderId="10" xfId="38" applyFont="1" applyFill="1" applyBorder="1" applyAlignment="1" applyProtection="1">
      <alignment horizontal="left" vertical="center" wrapText="1"/>
    </xf>
    <xf numFmtId="0" fontId="38" fillId="0" borderId="7" xfId="38" applyFont="1" applyFill="1" applyBorder="1" applyAlignment="1" applyProtection="1">
      <alignment horizontal="left" vertical="center" wrapText="1"/>
    </xf>
    <xf numFmtId="0" fontId="10" fillId="2" borderId="6" xfId="23" applyFont="1" applyFill="1" applyBorder="1" applyAlignment="1" applyProtection="1">
      <alignment horizontal="center" vertical="center" wrapText="1"/>
      <protection locked="0"/>
    </xf>
    <xf numFmtId="0" fontId="10" fillId="2" borderId="1" xfId="23" applyFont="1" applyFill="1" applyBorder="1" applyAlignment="1" applyProtection="1">
      <alignment horizontal="center" vertical="center" wrapText="1"/>
      <protection locked="0"/>
    </xf>
    <xf numFmtId="0" fontId="10" fillId="2" borderId="2" xfId="23" applyFont="1" applyFill="1" applyBorder="1" applyAlignment="1" applyProtection="1">
      <alignment horizontal="center" vertical="center" wrapText="1"/>
      <protection locked="0"/>
    </xf>
    <xf numFmtId="0" fontId="11" fillId="9" borderId="6" xfId="38" applyFont="1" applyFill="1" applyBorder="1" applyAlignment="1" applyProtection="1">
      <alignment horizontal="center" vertical="center" wrapText="1"/>
    </xf>
    <xf numFmtId="0" fontId="11" fillId="9" borderId="2" xfId="38" applyFont="1" applyFill="1" applyBorder="1" applyAlignment="1" applyProtection="1">
      <alignment horizontal="center" vertical="center" wrapText="1"/>
    </xf>
    <xf numFmtId="0" fontId="11" fillId="9" borderId="7" xfId="38" applyFont="1" applyFill="1" applyBorder="1" applyAlignment="1" applyProtection="1">
      <alignment horizontal="center" vertical="center" wrapText="1"/>
    </xf>
    <xf numFmtId="0" fontId="11" fillId="9" borderId="3" xfId="38" applyFont="1" applyFill="1" applyBorder="1" applyAlignment="1" applyProtection="1">
      <alignment horizontal="center" vertical="center" wrapText="1"/>
    </xf>
    <xf numFmtId="0" fontId="11" fillId="9" borderId="8" xfId="38" applyFont="1" applyFill="1" applyBorder="1" applyAlignment="1" applyProtection="1">
      <alignment horizontal="center" vertical="center" wrapText="1"/>
    </xf>
    <xf numFmtId="0" fontId="11" fillId="9" borderId="5" xfId="38" applyFont="1" applyFill="1" applyBorder="1" applyAlignment="1" applyProtection="1">
      <alignment horizontal="center" vertical="center" wrapText="1"/>
    </xf>
    <xf numFmtId="0" fontId="11" fillId="9" borderId="13" xfId="38" applyFont="1" applyFill="1" applyBorder="1" applyAlignment="1" applyProtection="1">
      <alignment horizontal="center" vertical="center" wrapText="1"/>
    </xf>
    <xf numFmtId="0" fontId="11" fillId="9" borderId="14" xfId="38" applyFont="1" applyFill="1" applyBorder="1" applyAlignment="1" applyProtection="1">
      <alignment horizontal="center" vertical="center" wrapText="1"/>
    </xf>
    <xf numFmtId="0" fontId="11" fillId="9" borderId="15" xfId="38" applyFont="1" applyFill="1" applyBorder="1" applyAlignment="1" applyProtection="1">
      <alignment horizontal="center" vertical="center" wrapText="1"/>
    </xf>
    <xf numFmtId="0" fontId="11" fillId="9" borderId="33" xfId="38" applyFont="1" applyFill="1" applyBorder="1" applyAlignment="1" applyProtection="1">
      <alignment horizontal="center" vertical="center" wrapText="1"/>
    </xf>
    <xf numFmtId="0" fontId="11" fillId="9" borderId="34" xfId="38" applyFont="1" applyFill="1" applyBorder="1" applyAlignment="1" applyProtection="1">
      <alignment horizontal="center" vertical="center" wrapText="1"/>
    </xf>
    <xf numFmtId="0" fontId="11" fillId="9" borderId="35" xfId="38" applyFont="1" applyFill="1" applyBorder="1" applyAlignment="1" applyProtection="1">
      <alignment horizontal="center" vertical="center" wrapText="1"/>
    </xf>
    <xf numFmtId="0" fontId="11" fillId="9" borderId="36" xfId="38" applyFont="1" applyFill="1" applyBorder="1" applyAlignment="1" applyProtection="1">
      <alignment horizontal="center" vertical="center" wrapText="1"/>
    </xf>
    <xf numFmtId="0" fontId="11" fillId="9" borderId="44" xfId="38" applyFont="1" applyFill="1" applyBorder="1" applyAlignment="1" applyProtection="1">
      <alignment horizontal="center" vertical="center" wrapText="1"/>
    </xf>
    <xf numFmtId="0" fontId="11" fillId="9" borderId="37" xfId="38" applyFont="1" applyFill="1" applyBorder="1" applyAlignment="1" applyProtection="1">
      <alignment horizontal="center" vertical="center" wrapText="1"/>
    </xf>
    <xf numFmtId="0" fontId="11" fillId="9" borderId="40" xfId="38" applyFont="1" applyFill="1" applyBorder="1" applyAlignment="1" applyProtection="1">
      <alignment horizontal="center" vertical="center" wrapText="1"/>
    </xf>
    <xf numFmtId="0" fontId="11" fillId="9" borderId="0" xfId="38" applyFont="1" applyFill="1" applyBorder="1" applyAlignment="1" applyProtection="1">
      <alignment horizontal="center" vertical="center" wrapText="1"/>
    </xf>
    <xf numFmtId="0" fontId="11" fillId="9" borderId="45" xfId="38" applyFont="1" applyFill="1" applyBorder="1" applyAlignment="1" applyProtection="1">
      <alignment horizontal="center" vertical="center" wrapText="1"/>
    </xf>
    <xf numFmtId="0" fontId="19" fillId="12" borderId="8" xfId="8" applyFont="1" applyFill="1" applyBorder="1" applyAlignment="1" applyProtection="1">
      <alignment horizontal="center" vertical="center" wrapText="1"/>
      <protection locked="0"/>
    </xf>
    <xf numFmtId="0" fontId="19" fillId="12" borderId="4" xfId="8" applyFont="1" applyFill="1" applyBorder="1" applyAlignment="1" applyProtection="1">
      <alignment horizontal="center" vertical="center" wrapText="1"/>
      <protection locked="0"/>
    </xf>
    <xf numFmtId="0" fontId="10" fillId="2" borderId="9" xfId="38" applyFont="1" applyFill="1" applyBorder="1" applyAlignment="1">
      <alignment horizontal="center" vertical="center"/>
    </xf>
    <xf numFmtId="0" fontId="10" fillId="2" borderId="11" xfId="38" applyFont="1" applyFill="1" applyBorder="1" applyAlignment="1">
      <alignment horizontal="center" vertical="center"/>
    </xf>
    <xf numFmtId="0" fontId="20" fillId="3" borderId="10" xfId="8" applyFont="1" applyFill="1" applyBorder="1" applyAlignment="1" applyProtection="1">
      <alignment horizontal="center" vertical="center" wrapText="1"/>
      <protection locked="0"/>
    </xf>
    <xf numFmtId="0" fontId="20" fillId="3" borderId="11" xfId="8" applyFont="1" applyFill="1" applyBorder="1" applyAlignment="1" applyProtection="1">
      <alignment horizontal="center" vertical="center" wrapText="1"/>
      <protection locked="0"/>
    </xf>
    <xf numFmtId="0" fontId="19" fillId="12" borderId="9" xfId="8" applyFont="1" applyFill="1" applyBorder="1" applyAlignment="1" applyProtection="1">
      <alignment horizontal="center" vertical="center" wrapText="1"/>
      <protection locked="0"/>
    </xf>
    <xf numFmtId="0" fontId="19" fillId="12" borderId="10" xfId="8" applyFont="1" applyFill="1" applyBorder="1" applyAlignment="1" applyProtection="1">
      <alignment horizontal="center" vertical="center" wrapText="1"/>
      <protection locked="0"/>
    </xf>
    <xf numFmtId="0" fontId="19" fillId="12" borderId="11" xfId="8" applyFont="1" applyFill="1" applyBorder="1" applyAlignment="1" applyProtection="1">
      <alignment horizontal="center" vertical="center" wrapText="1"/>
      <protection locked="0"/>
    </xf>
    <xf numFmtId="0" fontId="35" fillId="8" borderId="31" xfId="26" applyFont="1" applyFill="1" applyBorder="1" applyAlignment="1">
      <alignment horizontal="center" vertical="center" wrapText="1"/>
    </xf>
    <xf numFmtId="0" fontId="35" fillId="8" borderId="25" xfId="26" applyFont="1" applyFill="1" applyBorder="1" applyAlignment="1">
      <alignment horizontal="center" vertical="center" wrapText="1"/>
    </xf>
    <xf numFmtId="0" fontId="35" fillId="8" borderId="26" xfId="26" applyFont="1" applyFill="1" applyBorder="1" applyAlignment="1">
      <alignment horizontal="center" vertical="center" wrapText="1"/>
    </xf>
    <xf numFmtId="0" fontId="35" fillId="8" borderId="28" xfId="26" applyFont="1" applyFill="1" applyBorder="1" applyAlignment="1">
      <alignment horizontal="center" vertical="center" wrapText="1"/>
    </xf>
    <xf numFmtId="0" fontId="35" fillId="8" borderId="32" xfId="26" applyFont="1" applyFill="1" applyBorder="1" applyAlignment="1">
      <alignment horizontal="center" vertical="center" wrapText="1"/>
    </xf>
    <xf numFmtId="0" fontId="35" fillId="8" borderId="30" xfId="26" applyFont="1" applyFill="1" applyBorder="1" applyAlignment="1">
      <alignment horizontal="center" vertical="center" wrapText="1"/>
    </xf>
    <xf numFmtId="0" fontId="34" fillId="3" borderId="0" xfId="8" applyFont="1" applyFill="1" applyBorder="1" applyAlignment="1">
      <alignment horizontal="center"/>
    </xf>
    <xf numFmtId="0" fontId="34" fillId="8" borderId="0" xfId="26" applyFont="1" applyFill="1" applyBorder="1" applyAlignment="1">
      <alignment horizontal="left"/>
    </xf>
    <xf numFmtId="0" fontId="36" fillId="9" borderId="27" xfId="26" applyFont="1" applyFill="1" applyBorder="1" applyAlignment="1">
      <alignment horizontal="center" vertical="center" wrapText="1"/>
    </xf>
    <xf numFmtId="0" fontId="36" fillId="9" borderId="29" xfId="26" applyFont="1" applyFill="1" applyBorder="1" applyAlignment="1">
      <alignment horizontal="center" vertical="center" wrapText="1"/>
    </xf>
    <xf numFmtId="0" fontId="36" fillId="9" borderId="28" xfId="26" applyFont="1" applyFill="1" applyBorder="1" applyAlignment="1">
      <alignment horizontal="center" vertical="center" wrapText="1"/>
    </xf>
    <xf numFmtId="0" fontId="36" fillId="9" borderId="30" xfId="26" applyFont="1" applyFill="1" applyBorder="1" applyAlignment="1">
      <alignment horizontal="center" vertical="center" wrapText="1"/>
    </xf>
    <xf numFmtId="0" fontId="10" fillId="2" borderId="9" xfId="41" applyFont="1" applyFill="1" applyBorder="1" applyAlignment="1" applyProtection="1">
      <alignment horizontal="center" vertical="center" wrapText="1"/>
      <protection locked="0"/>
    </xf>
    <xf numFmtId="0" fontId="10" fillId="2" borderId="10" xfId="41" applyFont="1" applyFill="1" applyBorder="1" applyAlignment="1" applyProtection="1">
      <alignment horizontal="center" vertical="center" wrapText="1"/>
      <protection locked="0"/>
    </xf>
    <xf numFmtId="0" fontId="10" fillId="2" borderId="11" xfId="41" applyFont="1" applyFill="1" applyBorder="1" applyAlignment="1" applyProtection="1">
      <alignment horizontal="center" vertical="center" wrapText="1"/>
      <protection locked="0"/>
    </xf>
    <xf numFmtId="0" fontId="18" fillId="0" borderId="0" xfId="41" applyFont="1"/>
    <xf numFmtId="0" fontId="10" fillId="2" borderId="9" xfId="41" applyFont="1" applyFill="1" applyBorder="1" applyAlignment="1">
      <alignment horizontal="center" vertical="center"/>
    </xf>
    <xf numFmtId="0" fontId="10" fillId="2" borderId="11" xfId="41" applyFont="1" applyFill="1" applyBorder="1" applyAlignment="1">
      <alignment horizontal="center" vertical="center"/>
    </xf>
    <xf numFmtId="0" fontId="10" fillId="2" borderId="12" xfId="41" applyFont="1" applyFill="1" applyBorder="1" applyAlignment="1">
      <alignment horizontal="center" vertical="center" wrapText="1"/>
    </xf>
    <xf numFmtId="0" fontId="10" fillId="0" borderId="6" xfId="41" applyFont="1" applyFill="1" applyBorder="1" applyAlignment="1">
      <alignment vertical="center"/>
    </xf>
    <xf numFmtId="0" fontId="10" fillId="0" borderId="1" xfId="41" applyFont="1" applyFill="1" applyBorder="1" applyAlignment="1">
      <alignment vertical="center"/>
    </xf>
    <xf numFmtId="4" fontId="10" fillId="0" borderId="1" xfId="41" applyNumberFormat="1" applyFont="1" applyFill="1" applyBorder="1" applyAlignment="1">
      <alignment vertical="center" wrapText="1"/>
    </xf>
    <xf numFmtId="4" fontId="10" fillId="0" borderId="2" xfId="41" applyNumberFormat="1" applyFont="1" applyFill="1" applyBorder="1" applyAlignment="1">
      <alignment vertical="center" wrapText="1"/>
    </xf>
    <xf numFmtId="0" fontId="11" fillId="0" borderId="7" xfId="41" applyFont="1" applyFill="1" applyBorder="1" applyAlignment="1">
      <alignment horizontal="center" vertical="center"/>
    </xf>
    <xf numFmtId="0" fontId="11" fillId="0" borderId="0" xfId="41" applyFont="1" applyFill="1" applyBorder="1" applyAlignment="1">
      <alignment horizontal="left" vertical="center"/>
    </xf>
    <xf numFmtId="4" fontId="11" fillId="0" borderId="0" xfId="41" applyNumberFormat="1" applyFont="1" applyFill="1" applyBorder="1" applyAlignment="1">
      <alignment vertical="center" wrapText="1"/>
    </xf>
    <xf numFmtId="4" fontId="11" fillId="0" borderId="3" xfId="41" applyNumberFormat="1" applyFont="1" applyFill="1" applyBorder="1" applyAlignment="1">
      <alignment vertical="center" wrapText="1"/>
    </xf>
    <xf numFmtId="0" fontId="11" fillId="0" borderId="7" xfId="41" quotePrefix="1" applyFont="1" applyFill="1" applyBorder="1" applyAlignment="1">
      <alignment horizontal="center" vertical="center"/>
    </xf>
    <xf numFmtId="0" fontId="10" fillId="0" borderId="7" xfId="41" applyFont="1" applyFill="1" applyBorder="1" applyAlignment="1">
      <alignment vertical="center"/>
    </xf>
    <xf numFmtId="0" fontId="10" fillId="0" borderId="0" xfId="41" applyFont="1" applyFill="1" applyBorder="1" applyAlignment="1">
      <alignment vertical="center"/>
    </xf>
    <xf numFmtId="4" fontId="10" fillId="0" borderId="0" xfId="41" applyNumberFormat="1" applyFont="1" applyFill="1" applyBorder="1" applyAlignment="1">
      <alignment vertical="center" wrapText="1"/>
    </xf>
    <xf numFmtId="4" fontId="10" fillId="0" borderId="3" xfId="41" applyNumberFormat="1" applyFont="1" applyFill="1" applyBorder="1" applyAlignment="1">
      <alignment vertical="center" wrapText="1"/>
    </xf>
    <xf numFmtId="0" fontId="11" fillId="0" borderId="8" xfId="41" applyFont="1" applyFill="1" applyBorder="1"/>
    <xf numFmtId="0" fontId="10" fillId="0" borderId="4" xfId="41" applyFont="1" applyFill="1" applyBorder="1" applyAlignment="1">
      <alignment horizontal="left" vertical="center"/>
    </xf>
    <xf numFmtId="4" fontId="10" fillId="0" borderId="4" xfId="41" applyNumberFormat="1" applyFont="1" applyFill="1" applyBorder="1" applyAlignment="1">
      <alignment vertical="center" wrapText="1"/>
    </xf>
    <xf numFmtId="4" fontId="10" fillId="0" borderId="5" xfId="41" applyNumberFormat="1" applyFont="1" applyFill="1" applyBorder="1" applyAlignment="1">
      <alignment vertical="center" wrapText="1"/>
    </xf>
    <xf numFmtId="164" fontId="20" fillId="0" borderId="1" xfId="41" applyNumberFormat="1" applyFont="1" applyBorder="1"/>
    <xf numFmtId="164" fontId="20" fillId="0" borderId="2" xfId="41" applyNumberFormat="1" applyFont="1" applyBorder="1"/>
    <xf numFmtId="164" fontId="18" fillId="0" borderId="0" xfId="41" applyNumberFormat="1" applyFont="1" applyBorder="1"/>
    <xf numFmtId="164" fontId="18" fillId="0" borderId="3" xfId="41" applyNumberFormat="1" applyFont="1" applyBorder="1"/>
    <xf numFmtId="164" fontId="20" fillId="0" borderId="0" xfId="41" applyNumberFormat="1" applyFont="1" applyBorder="1"/>
    <xf numFmtId="164" fontId="20" fillId="0" borderId="3" xfId="41" applyNumberFormat="1" applyFont="1" applyBorder="1"/>
  </cellXfs>
  <cellStyles count="42">
    <cellStyle name="Euro" xfId="1"/>
    <cellStyle name="Millares 2" xfId="2"/>
    <cellStyle name="Millares 2 2" xfId="3"/>
    <cellStyle name="Millares 2 3" xfId="4"/>
    <cellStyle name="Millares 2 4" xfId="16"/>
    <cellStyle name="Millares 2 5" xfId="29"/>
    <cellStyle name="Millares 2 6" xfId="34"/>
    <cellStyle name="Millares 2 7" xfId="35"/>
    <cellStyle name="Millares 3" xfId="5"/>
    <cellStyle name="Millares 4" xfId="27"/>
    <cellStyle name="Moneda 2" xfId="6"/>
    <cellStyle name="Moneda 3" xfId="39"/>
    <cellStyle name="Normal" xfId="0" builtinId="0"/>
    <cellStyle name="Normal 2" xfId="7"/>
    <cellStyle name="Normal 2 2" xfId="8"/>
    <cellStyle name="Normal 2 3" xfId="20"/>
    <cellStyle name="Normal 2 4" xfId="22"/>
    <cellStyle name="Normal 2 5" xfId="24"/>
    <cellStyle name="Normal 2 6" xfId="28"/>
    <cellStyle name="Normal 2 7" xfId="33"/>
    <cellStyle name="Normal 2 8" xfId="38"/>
    <cellStyle name="Normal 2 9" xfId="41"/>
    <cellStyle name="Normal 3" xfId="9"/>
    <cellStyle name="Normal 3 2" xfId="17"/>
    <cellStyle name="Normal 3 2 2" xfId="21"/>
    <cellStyle name="Normal 3 2 2 2" xfId="32"/>
    <cellStyle name="Normal 3 2 2 3" xfId="37"/>
    <cellStyle name="Normal 3 2 3" xfId="31"/>
    <cellStyle name="Normal 3 3" xfId="18"/>
    <cellStyle name="Normal 3 4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26"/>
    <cellStyle name="Normal_141008Reportes Cuadros Institucionales-sectorialesADV" xfId="25"/>
    <cellStyle name="Porcentaje" xfId="40" builtinId="5"/>
    <cellStyle name="Porcentaje 2" xfId="19"/>
    <cellStyle name="Porcentaje 3" xfId="30"/>
    <cellStyle name="Porcentaje 4" xfId="36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2302053</xdr:colOff>
      <xdr:row>12</xdr:row>
      <xdr:rowOff>95250</xdr:rowOff>
    </xdr:from>
    <xdr:ext cx="396608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D20A4581-68FB-4F11-B414-1516E27F3194}"/>
            </a:ext>
          </a:extLst>
        </xdr:cNvPr>
        <xdr:cNvSpPr/>
      </xdr:nvSpPr>
      <xdr:spPr>
        <a:xfrm>
          <a:off x="2302053" y="2331554"/>
          <a:ext cx="396608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</a:t>
          </a:r>
          <a:r>
            <a:rPr lang="es-ES" sz="2400" b="1" cap="none" spc="150" baseline="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 infromación a revelar</a:t>
          </a:r>
          <a:endParaRPr lang="es-ES" sz="2400" b="1" cap="none" spc="150">
            <a:ln w="11430">
              <a:solidFill>
                <a:schemeClr val="bg1">
                  <a:lumMod val="65000"/>
                </a:schemeClr>
              </a:solidFill>
            </a:ln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y%20Finanzas/UTLB%202020/ESTADOS%20FINANCIEROS/ASEG/3ER%20TRIMESTRE%202020/0319_NDM_2003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VHP (2)"/>
      <sheetName val="Conciliacion_Eg (2)"/>
    </sheetNames>
    <sheetDataSet>
      <sheetData sheetId="0">
        <row r="2">
          <cell r="E2" t="str">
            <v>Trimestral</v>
          </cell>
        </row>
      </sheetData>
      <sheetData sheetId="1">
        <row r="2">
          <cell r="H2" t="str">
            <v>Trimestral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73"/>
  <sheetViews>
    <sheetView showGridLines="0" zoomScaleNormal="100" workbookViewId="0">
      <selection activeCell="C65" sqref="C65"/>
    </sheetView>
  </sheetViews>
  <sheetFormatPr baseColWidth="10" defaultColWidth="12" defaultRowHeight="11.25" x14ac:dyDescent="0.2"/>
  <cols>
    <col min="1" max="1" width="1.83203125" style="62" customWidth="1"/>
    <col min="2" max="2" width="85.83203125" style="12" customWidth="1"/>
    <col min="3" max="3" width="51.1640625" style="12" bestFit="1" customWidth="1"/>
    <col min="4" max="4" width="25.83203125" style="12" customWidth="1"/>
    <col min="5" max="16384" width="12" style="12"/>
  </cols>
  <sheetData>
    <row r="1" spans="1:5" ht="39.950000000000003" customHeight="1" x14ac:dyDescent="0.2">
      <c r="A1" s="565" t="s">
        <v>1962</v>
      </c>
      <c r="B1" s="566"/>
      <c r="C1" s="566"/>
      <c r="D1" s="567"/>
    </row>
    <row r="2" spans="1:5" x14ac:dyDescent="0.2">
      <c r="A2" s="37"/>
      <c r="B2" s="38"/>
      <c r="C2" s="39">
        <v>2020</v>
      </c>
      <c r="D2" s="40">
        <v>2019</v>
      </c>
    </row>
    <row r="3" spans="1:5" s="45" customFormat="1" x14ac:dyDescent="0.2">
      <c r="A3" s="41" t="s">
        <v>59</v>
      </c>
      <c r="B3" s="42"/>
      <c r="C3" s="43"/>
      <c r="D3" s="44"/>
    </row>
    <row r="4" spans="1:5" x14ac:dyDescent="0.2">
      <c r="A4" s="46" t="s">
        <v>60</v>
      </c>
      <c r="B4" s="45"/>
      <c r="C4" s="322">
        <f>SUM(C5:C11)</f>
        <v>51528.92</v>
      </c>
      <c r="D4" s="323">
        <f>SUM(D5:D11)</f>
        <v>270878.26</v>
      </c>
      <c r="E4" s="47" t="s">
        <v>61</v>
      </c>
    </row>
    <row r="5" spans="1:5" x14ac:dyDescent="0.2">
      <c r="A5" s="48"/>
      <c r="B5" s="49" t="s">
        <v>62</v>
      </c>
      <c r="C5" s="50">
        <v>0</v>
      </c>
      <c r="D5" s="51">
        <v>0</v>
      </c>
      <c r="E5" s="47">
        <v>4110</v>
      </c>
    </row>
    <row r="6" spans="1:5" x14ac:dyDescent="0.2">
      <c r="A6" s="48"/>
      <c r="B6" s="49" t="s">
        <v>63</v>
      </c>
      <c r="C6" s="50">
        <v>0</v>
      </c>
      <c r="D6" s="51">
        <v>0</v>
      </c>
      <c r="E6" s="47">
        <v>4120</v>
      </c>
    </row>
    <row r="7" spans="1:5" x14ac:dyDescent="0.2">
      <c r="A7" s="48"/>
      <c r="B7" s="49" t="s">
        <v>64</v>
      </c>
      <c r="C7" s="50">
        <v>0</v>
      </c>
      <c r="D7" s="51">
        <v>0</v>
      </c>
      <c r="E7" s="47">
        <v>4130</v>
      </c>
    </row>
    <row r="8" spans="1:5" x14ac:dyDescent="0.2">
      <c r="A8" s="48"/>
      <c r="B8" s="49" t="s">
        <v>65</v>
      </c>
      <c r="C8" s="50">
        <v>0</v>
      </c>
      <c r="D8" s="51">
        <v>0</v>
      </c>
      <c r="E8" s="47">
        <v>4140</v>
      </c>
    </row>
    <row r="9" spans="1:5" x14ac:dyDescent="0.2">
      <c r="A9" s="48"/>
      <c r="B9" s="49" t="s">
        <v>66</v>
      </c>
      <c r="C9" s="50">
        <v>0</v>
      </c>
      <c r="D9" s="51">
        <v>0</v>
      </c>
      <c r="E9" s="47">
        <v>4150</v>
      </c>
    </row>
    <row r="10" spans="1:5" x14ac:dyDescent="0.2">
      <c r="A10" s="48"/>
      <c r="B10" s="49" t="s">
        <v>67</v>
      </c>
      <c r="C10" s="50">
        <v>0</v>
      </c>
      <c r="D10" s="51">
        <v>0</v>
      </c>
      <c r="E10" s="47">
        <v>4160</v>
      </c>
    </row>
    <row r="11" spans="1:5" x14ac:dyDescent="0.2">
      <c r="A11" s="48"/>
      <c r="B11" s="49" t="s">
        <v>68</v>
      </c>
      <c r="C11" s="50">
        <v>51528.92</v>
      </c>
      <c r="D11" s="51">
        <v>270878.26</v>
      </c>
      <c r="E11" s="47">
        <v>4170</v>
      </c>
    </row>
    <row r="12" spans="1:5" ht="34.5" customHeight="1" x14ac:dyDescent="0.2">
      <c r="A12" s="568" t="s">
        <v>69</v>
      </c>
      <c r="B12" s="569"/>
      <c r="C12" s="322">
        <f>SUM(C13:C14)</f>
        <v>12474337.190000001</v>
      </c>
      <c r="D12" s="323">
        <f>SUM(D13:D14)</f>
        <v>16245978.48</v>
      </c>
      <c r="E12" s="47" t="s">
        <v>61</v>
      </c>
    </row>
    <row r="13" spans="1:5" ht="22.5" x14ac:dyDescent="0.2">
      <c r="A13" s="48"/>
      <c r="B13" s="52" t="s">
        <v>70</v>
      </c>
      <c r="C13" s="50">
        <v>5050325.1100000003</v>
      </c>
      <c r="D13" s="51">
        <v>6594187.9500000002</v>
      </c>
      <c r="E13" s="47">
        <v>4210</v>
      </c>
    </row>
    <row r="14" spans="1:5" x14ac:dyDescent="0.2">
      <c r="A14" s="48"/>
      <c r="B14" s="49" t="s">
        <v>71</v>
      </c>
      <c r="C14" s="50">
        <v>7424012.0800000001</v>
      </c>
      <c r="D14" s="51">
        <v>9651790.5299999993</v>
      </c>
      <c r="E14" s="47">
        <v>4220</v>
      </c>
    </row>
    <row r="15" spans="1:5" x14ac:dyDescent="0.2">
      <c r="A15" s="46" t="s">
        <v>72</v>
      </c>
      <c r="B15" s="45"/>
      <c r="C15" s="322">
        <f>SUM(C16:C20)</f>
        <v>502.09</v>
      </c>
      <c r="D15" s="323">
        <f>SUM(D16:D20)</f>
        <v>16992.8</v>
      </c>
      <c r="E15" s="47" t="s">
        <v>61</v>
      </c>
    </row>
    <row r="16" spans="1:5" x14ac:dyDescent="0.2">
      <c r="A16" s="48"/>
      <c r="B16" s="49" t="s">
        <v>73</v>
      </c>
      <c r="C16" s="50">
        <v>0</v>
      </c>
      <c r="D16" s="51">
        <v>0</v>
      </c>
      <c r="E16" s="47">
        <v>4310</v>
      </c>
    </row>
    <row r="17" spans="1:5" x14ac:dyDescent="0.2">
      <c r="A17" s="48"/>
      <c r="B17" s="49" t="s">
        <v>74</v>
      </c>
      <c r="C17" s="50">
        <v>0</v>
      </c>
      <c r="D17" s="51">
        <v>0</v>
      </c>
      <c r="E17" s="47">
        <v>4320</v>
      </c>
    </row>
    <row r="18" spans="1:5" x14ac:dyDescent="0.2">
      <c r="A18" s="48"/>
      <c r="B18" s="49" t="s">
        <v>75</v>
      </c>
      <c r="C18" s="50">
        <v>0</v>
      </c>
      <c r="D18" s="51">
        <v>0</v>
      </c>
      <c r="E18" s="47">
        <v>4330</v>
      </c>
    </row>
    <row r="19" spans="1:5" x14ac:dyDescent="0.2">
      <c r="A19" s="48"/>
      <c r="B19" s="49" t="s">
        <v>76</v>
      </c>
      <c r="C19" s="50">
        <v>0</v>
      </c>
      <c r="D19" s="51">
        <v>0</v>
      </c>
      <c r="E19" s="47">
        <v>4340</v>
      </c>
    </row>
    <row r="20" spans="1:5" x14ac:dyDescent="0.2">
      <c r="A20" s="48"/>
      <c r="B20" s="49" t="s">
        <v>77</v>
      </c>
      <c r="C20" s="50">
        <v>502.09</v>
      </c>
      <c r="D20" s="51">
        <v>16992.8</v>
      </c>
      <c r="E20" s="47">
        <v>4390</v>
      </c>
    </row>
    <row r="21" spans="1:5" x14ac:dyDescent="0.2">
      <c r="A21" s="48"/>
      <c r="B21" s="11"/>
      <c r="C21" s="53"/>
      <c r="D21" s="54"/>
      <c r="E21" s="47" t="s">
        <v>61</v>
      </c>
    </row>
    <row r="22" spans="1:5" x14ac:dyDescent="0.2">
      <c r="A22" s="55" t="s">
        <v>78</v>
      </c>
      <c r="B22" s="56"/>
      <c r="C22" s="322">
        <f>SUM(C4+C12+C15)</f>
        <v>12526368.200000001</v>
      </c>
      <c r="D22" s="6">
        <f>SUM(D4+D12+D15)</f>
        <v>16533849.540000001</v>
      </c>
      <c r="E22" s="47" t="s">
        <v>61</v>
      </c>
    </row>
    <row r="23" spans="1:5" x14ac:dyDescent="0.2">
      <c r="A23" s="48"/>
      <c r="B23" s="42"/>
      <c r="C23" s="324"/>
      <c r="D23" s="6"/>
      <c r="E23" s="47" t="s">
        <v>61</v>
      </c>
    </row>
    <row r="24" spans="1:5" s="45" customFormat="1" x14ac:dyDescent="0.2">
      <c r="A24" s="41" t="s">
        <v>79</v>
      </c>
      <c r="B24" s="42"/>
      <c r="C24" s="43"/>
      <c r="D24" s="44"/>
      <c r="E24" s="57" t="s">
        <v>61</v>
      </c>
    </row>
    <row r="25" spans="1:5" x14ac:dyDescent="0.2">
      <c r="A25" s="46" t="s">
        <v>80</v>
      </c>
      <c r="B25" s="45"/>
      <c r="C25" s="322">
        <f>SUM(C26:C28)</f>
        <v>10154572.789999999</v>
      </c>
      <c r="D25" s="323">
        <f>SUM(D26:D28)</f>
        <v>15768508.620000001</v>
      </c>
      <c r="E25" s="47" t="s">
        <v>61</v>
      </c>
    </row>
    <row r="26" spans="1:5" x14ac:dyDescent="0.2">
      <c r="A26" s="48"/>
      <c r="B26" s="49" t="s">
        <v>81</v>
      </c>
      <c r="C26" s="50">
        <v>9061095.2599999998</v>
      </c>
      <c r="D26" s="51">
        <v>13102479.9</v>
      </c>
      <c r="E26" s="47">
        <v>5110</v>
      </c>
    </row>
    <row r="27" spans="1:5" x14ac:dyDescent="0.2">
      <c r="A27" s="48"/>
      <c r="B27" s="49" t="s">
        <v>82</v>
      </c>
      <c r="C27" s="50">
        <v>89490.1</v>
      </c>
      <c r="D27" s="51">
        <v>474549.33</v>
      </c>
      <c r="E27" s="47">
        <v>5120</v>
      </c>
    </row>
    <row r="28" spans="1:5" x14ac:dyDescent="0.2">
      <c r="A28" s="48"/>
      <c r="B28" s="49" t="s">
        <v>83</v>
      </c>
      <c r="C28" s="50">
        <v>1003987.43</v>
      </c>
      <c r="D28" s="51">
        <v>2191479.39</v>
      </c>
      <c r="E28" s="47">
        <v>5130</v>
      </c>
    </row>
    <row r="29" spans="1:5" x14ac:dyDescent="0.2">
      <c r="A29" s="46" t="s">
        <v>84</v>
      </c>
      <c r="B29" s="45"/>
      <c r="C29" s="322">
        <f>SUM(C30:C38)</f>
        <v>78739</v>
      </c>
      <c r="D29" s="323">
        <f>SUM(D30:D38)</f>
        <v>224250</v>
      </c>
      <c r="E29" s="47" t="s">
        <v>61</v>
      </c>
    </row>
    <row r="30" spans="1:5" x14ac:dyDescent="0.2">
      <c r="A30" s="48"/>
      <c r="B30" s="49" t="s">
        <v>85</v>
      </c>
      <c r="C30" s="50">
        <v>0</v>
      </c>
      <c r="D30" s="51">
        <v>0</v>
      </c>
      <c r="E30" s="47">
        <v>5210</v>
      </c>
    </row>
    <row r="31" spans="1:5" x14ac:dyDescent="0.2">
      <c r="A31" s="48"/>
      <c r="B31" s="49" t="s">
        <v>86</v>
      </c>
      <c r="C31" s="50">
        <v>0</v>
      </c>
      <c r="D31" s="51">
        <v>0</v>
      </c>
      <c r="E31" s="47">
        <v>5220</v>
      </c>
    </row>
    <row r="32" spans="1:5" x14ac:dyDescent="0.2">
      <c r="A32" s="48"/>
      <c r="B32" s="49" t="s">
        <v>87</v>
      </c>
      <c r="C32" s="50">
        <v>0</v>
      </c>
      <c r="D32" s="51">
        <v>0</v>
      </c>
      <c r="E32" s="47">
        <v>5230</v>
      </c>
    </row>
    <row r="33" spans="1:5" x14ac:dyDescent="0.2">
      <c r="A33" s="48"/>
      <c r="B33" s="49" t="s">
        <v>88</v>
      </c>
      <c r="C33" s="50">
        <v>78739</v>
      </c>
      <c r="D33" s="51">
        <v>224250</v>
      </c>
      <c r="E33" s="47">
        <v>5240</v>
      </c>
    </row>
    <row r="34" spans="1:5" x14ac:dyDescent="0.2">
      <c r="A34" s="48"/>
      <c r="B34" s="49" t="s">
        <v>89</v>
      </c>
      <c r="C34" s="50">
        <v>0</v>
      </c>
      <c r="D34" s="51">
        <v>0</v>
      </c>
      <c r="E34" s="47">
        <v>5250</v>
      </c>
    </row>
    <row r="35" spans="1:5" x14ac:dyDescent="0.2">
      <c r="A35" s="48"/>
      <c r="B35" s="49" t="s">
        <v>90</v>
      </c>
      <c r="C35" s="50">
        <v>0</v>
      </c>
      <c r="D35" s="51">
        <v>0</v>
      </c>
      <c r="E35" s="47">
        <v>5260</v>
      </c>
    </row>
    <row r="36" spans="1:5" x14ac:dyDescent="0.2">
      <c r="A36" s="48"/>
      <c r="B36" s="49" t="s">
        <v>91</v>
      </c>
      <c r="C36" s="50">
        <v>0</v>
      </c>
      <c r="D36" s="51">
        <v>0</v>
      </c>
      <c r="E36" s="47">
        <v>5270</v>
      </c>
    </row>
    <row r="37" spans="1:5" x14ac:dyDescent="0.2">
      <c r="A37" s="48"/>
      <c r="B37" s="49" t="s">
        <v>92</v>
      </c>
      <c r="C37" s="50">
        <v>0</v>
      </c>
      <c r="D37" s="51">
        <v>0</v>
      </c>
      <c r="E37" s="47">
        <v>5280</v>
      </c>
    </row>
    <row r="38" spans="1:5" x14ac:dyDescent="0.2">
      <c r="A38" s="48"/>
      <c r="B38" s="49" t="s">
        <v>93</v>
      </c>
      <c r="C38" s="50">
        <v>0</v>
      </c>
      <c r="D38" s="51">
        <v>0</v>
      </c>
      <c r="E38" s="47">
        <v>5290</v>
      </c>
    </row>
    <row r="39" spans="1:5" x14ac:dyDescent="0.2">
      <c r="A39" s="46" t="s">
        <v>94</v>
      </c>
      <c r="B39" s="45"/>
      <c r="C39" s="322">
        <f>SUM(C40:C42)</f>
        <v>0</v>
      </c>
      <c r="D39" s="323">
        <f>SUM(D40:D42)</f>
        <v>0</v>
      </c>
      <c r="E39" s="47" t="s">
        <v>61</v>
      </c>
    </row>
    <row r="40" spans="1:5" x14ac:dyDescent="0.2">
      <c r="A40" s="48"/>
      <c r="B40" s="49" t="s">
        <v>95</v>
      </c>
      <c r="C40" s="50">
        <v>0</v>
      </c>
      <c r="D40" s="51">
        <v>0</v>
      </c>
      <c r="E40" s="47">
        <v>5310</v>
      </c>
    </row>
    <row r="41" spans="1:5" x14ac:dyDescent="0.2">
      <c r="A41" s="48"/>
      <c r="B41" s="49" t="s">
        <v>2</v>
      </c>
      <c r="C41" s="50">
        <v>0</v>
      </c>
      <c r="D41" s="51">
        <v>0</v>
      </c>
      <c r="E41" s="47">
        <v>5320</v>
      </c>
    </row>
    <row r="42" spans="1:5" x14ac:dyDescent="0.2">
      <c r="A42" s="48"/>
      <c r="B42" s="49" t="s">
        <v>96</v>
      </c>
      <c r="C42" s="50">
        <v>0</v>
      </c>
      <c r="D42" s="51">
        <v>0</v>
      </c>
      <c r="E42" s="47">
        <v>5330</v>
      </c>
    </row>
    <row r="43" spans="1:5" x14ac:dyDescent="0.2">
      <c r="A43" s="46" t="s">
        <v>97</v>
      </c>
      <c r="B43" s="45"/>
      <c r="C43" s="322">
        <f>SUM(C44:C48)</f>
        <v>0</v>
      </c>
      <c r="D43" s="323">
        <f>SUM(D44:D48)</f>
        <v>0</v>
      </c>
      <c r="E43" s="47" t="s">
        <v>61</v>
      </c>
    </row>
    <row r="44" spans="1:5" x14ac:dyDescent="0.2">
      <c r="A44" s="48"/>
      <c r="B44" s="49" t="s">
        <v>98</v>
      </c>
      <c r="C44" s="50">
        <v>0</v>
      </c>
      <c r="D44" s="51">
        <v>0</v>
      </c>
      <c r="E44" s="47">
        <v>5410</v>
      </c>
    </row>
    <row r="45" spans="1:5" x14ac:dyDescent="0.2">
      <c r="A45" s="48"/>
      <c r="B45" s="49" t="s">
        <v>99</v>
      </c>
      <c r="C45" s="50">
        <v>0</v>
      </c>
      <c r="D45" s="51">
        <v>0</v>
      </c>
      <c r="E45" s="47">
        <v>5420</v>
      </c>
    </row>
    <row r="46" spans="1:5" x14ac:dyDescent="0.2">
      <c r="A46" s="48"/>
      <c r="B46" s="49" t="s">
        <v>100</v>
      </c>
      <c r="C46" s="50">
        <v>0</v>
      </c>
      <c r="D46" s="51">
        <v>0</v>
      </c>
      <c r="E46" s="47">
        <v>5430</v>
      </c>
    </row>
    <row r="47" spans="1:5" x14ac:dyDescent="0.2">
      <c r="A47" s="48"/>
      <c r="B47" s="49" t="s">
        <v>101</v>
      </c>
      <c r="C47" s="50">
        <v>0</v>
      </c>
      <c r="D47" s="51">
        <v>0</v>
      </c>
      <c r="E47" s="47">
        <v>5440</v>
      </c>
    </row>
    <row r="48" spans="1:5" x14ac:dyDescent="0.2">
      <c r="A48" s="48"/>
      <c r="B48" s="49" t="s">
        <v>102</v>
      </c>
      <c r="C48" s="50">
        <v>0</v>
      </c>
      <c r="D48" s="51">
        <v>0</v>
      </c>
      <c r="E48" s="47">
        <v>5450</v>
      </c>
    </row>
    <row r="49" spans="1:9" x14ac:dyDescent="0.2">
      <c r="A49" s="46" t="s">
        <v>103</v>
      </c>
      <c r="B49" s="45"/>
      <c r="C49" s="322">
        <f>SUM(C50:C55)</f>
        <v>0</v>
      </c>
      <c r="D49" s="323">
        <f>SUM(D50:D55)</f>
        <v>484935.64</v>
      </c>
      <c r="E49" s="47" t="s">
        <v>61</v>
      </c>
    </row>
    <row r="50" spans="1:9" x14ac:dyDescent="0.2">
      <c r="A50" s="48"/>
      <c r="B50" s="49" t="s">
        <v>104</v>
      </c>
      <c r="C50" s="50">
        <v>0</v>
      </c>
      <c r="D50" s="51">
        <v>484935.65</v>
      </c>
      <c r="E50" s="47">
        <v>5510</v>
      </c>
    </row>
    <row r="51" spans="1:9" x14ac:dyDescent="0.2">
      <c r="A51" s="48"/>
      <c r="B51" s="49" t="s">
        <v>105</v>
      </c>
      <c r="C51" s="50">
        <v>0</v>
      </c>
      <c r="D51" s="51">
        <v>0</v>
      </c>
      <c r="E51" s="47">
        <v>5520</v>
      </c>
    </row>
    <row r="52" spans="1:9" x14ac:dyDescent="0.2">
      <c r="A52" s="48"/>
      <c r="B52" s="49" t="s">
        <v>106</v>
      </c>
      <c r="C52" s="50">
        <v>0</v>
      </c>
      <c r="D52" s="51">
        <v>0</v>
      </c>
      <c r="E52" s="47">
        <v>5530</v>
      </c>
    </row>
    <row r="53" spans="1:9" x14ac:dyDescent="0.2">
      <c r="A53" s="48"/>
      <c r="B53" s="49" t="s">
        <v>107</v>
      </c>
      <c r="C53" s="50">
        <v>0</v>
      </c>
      <c r="D53" s="51">
        <v>0</v>
      </c>
      <c r="E53" s="47">
        <v>5540</v>
      </c>
    </row>
    <row r="54" spans="1:9" x14ac:dyDescent="0.2">
      <c r="A54" s="48"/>
      <c r="B54" s="49" t="s">
        <v>108</v>
      </c>
      <c r="C54" s="50">
        <v>0</v>
      </c>
      <c r="D54" s="51">
        <v>0</v>
      </c>
      <c r="E54" s="47">
        <v>5550</v>
      </c>
    </row>
    <row r="55" spans="1:9" x14ac:dyDescent="0.2">
      <c r="A55" s="48"/>
      <c r="B55" s="49" t="s">
        <v>109</v>
      </c>
      <c r="C55" s="50">
        <v>0</v>
      </c>
      <c r="D55" s="51">
        <v>-0.01</v>
      </c>
      <c r="E55" s="47">
        <v>5590</v>
      </c>
    </row>
    <row r="56" spans="1:9" x14ac:dyDescent="0.2">
      <c r="A56" s="46" t="s">
        <v>110</v>
      </c>
      <c r="B56" s="45"/>
      <c r="C56" s="322">
        <f>SUM(C57)</f>
        <v>0</v>
      </c>
      <c r="D56" s="323">
        <f>SUM(D57)</f>
        <v>0</v>
      </c>
      <c r="E56" s="47" t="s">
        <v>61</v>
      </c>
    </row>
    <row r="57" spans="1:9" x14ac:dyDescent="0.2">
      <c r="A57" s="48"/>
      <c r="B57" s="49" t="s">
        <v>111</v>
      </c>
      <c r="C57" s="50">
        <v>0</v>
      </c>
      <c r="D57" s="51">
        <v>0</v>
      </c>
      <c r="E57" s="47">
        <v>5610</v>
      </c>
    </row>
    <row r="58" spans="1:9" x14ac:dyDescent="0.2">
      <c r="A58" s="48"/>
      <c r="B58" s="11"/>
      <c r="C58" s="53"/>
      <c r="D58" s="54"/>
      <c r="E58" s="47" t="s">
        <v>61</v>
      </c>
    </row>
    <row r="59" spans="1:9" x14ac:dyDescent="0.2">
      <c r="A59" s="41" t="s">
        <v>112</v>
      </c>
      <c r="B59" s="42"/>
      <c r="C59" s="322">
        <f>SUM(C56+C49+C43+C39+C29+C25)</f>
        <v>10233311.789999999</v>
      </c>
      <c r="D59" s="6">
        <f>SUM(D56+D49+D43+D39+D29+D25)</f>
        <v>16477694.260000002</v>
      </c>
      <c r="E59" s="47" t="s">
        <v>61</v>
      </c>
    </row>
    <row r="60" spans="1:9" x14ac:dyDescent="0.2">
      <c r="A60" s="48"/>
      <c r="B60" s="42"/>
      <c r="C60" s="322"/>
      <c r="D60" s="6"/>
      <c r="E60" s="47" t="s">
        <v>61</v>
      </c>
    </row>
    <row r="61" spans="1:9" s="45" customFormat="1" x14ac:dyDescent="0.2">
      <c r="A61" s="41" t="s">
        <v>113</v>
      </c>
      <c r="B61" s="42"/>
      <c r="C61" s="322">
        <f>C22-C59</f>
        <v>2293056.410000002</v>
      </c>
      <c r="D61" s="323">
        <f>D22-D59</f>
        <v>56155.279999999329</v>
      </c>
      <c r="E61" s="57" t="s">
        <v>61</v>
      </c>
    </row>
    <row r="62" spans="1:9" s="45" customFormat="1" x14ac:dyDescent="0.2">
      <c r="A62" s="58"/>
      <c r="B62" s="59"/>
      <c r="C62" s="60"/>
      <c r="D62" s="61"/>
    </row>
    <row r="63" spans="1:9" s="62" customFormat="1" x14ac:dyDescent="0.2">
      <c r="B63" s="36" t="s">
        <v>58</v>
      </c>
      <c r="C63" s="12"/>
      <c r="D63" s="12"/>
      <c r="E63" s="12"/>
      <c r="F63" s="12"/>
      <c r="G63" s="12"/>
      <c r="H63" s="12"/>
      <c r="I63" s="12"/>
    </row>
    <row r="69" spans="2:3" x14ac:dyDescent="0.2">
      <c r="B69" s="295"/>
      <c r="C69" s="295"/>
    </row>
    <row r="70" spans="2:3" x14ac:dyDescent="0.2">
      <c r="B70" s="296"/>
      <c r="C70" s="296"/>
    </row>
    <row r="71" spans="2:3" x14ac:dyDescent="0.2">
      <c r="B71" s="296"/>
      <c r="C71" s="296"/>
    </row>
    <row r="72" spans="2:3" x14ac:dyDescent="0.2">
      <c r="B72" s="296"/>
      <c r="C72" s="296"/>
    </row>
    <row r="73" spans="2:3" x14ac:dyDescent="0.2">
      <c r="B73" s="297"/>
      <c r="C73" s="297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223"/>
  <sheetViews>
    <sheetView topLeftCell="A190" zoomScaleNormal="100" workbookViewId="0">
      <selection activeCell="B60" sqref="B60"/>
    </sheetView>
  </sheetViews>
  <sheetFormatPr baseColWidth="10" defaultColWidth="10.6640625" defaultRowHeight="11.25" x14ac:dyDescent="0.2"/>
  <cols>
    <col min="1" max="1" width="11.6640625" style="151" customWidth="1"/>
    <col min="2" max="2" width="96.83203125" style="151" customWidth="1"/>
    <col min="3" max="3" width="51.1640625" style="151" bestFit="1" customWidth="1"/>
    <col min="4" max="4" width="18.33203125" style="151" customWidth="1"/>
    <col min="5" max="5" width="19.5" style="151" customWidth="1"/>
    <col min="6" max="16384" width="10.6640625" style="151"/>
  </cols>
  <sheetData>
    <row r="1" spans="1:5" s="156" customFormat="1" ht="18.95" customHeight="1" x14ac:dyDescent="0.2">
      <c r="A1" s="581" t="s">
        <v>1970</v>
      </c>
      <c r="B1" s="581"/>
      <c r="C1" s="581"/>
      <c r="D1" s="146" t="s">
        <v>190</v>
      </c>
      <c r="E1" s="147">
        <v>2020</v>
      </c>
    </row>
    <row r="2" spans="1:5" s="148" customFormat="1" ht="18.95" customHeight="1" x14ac:dyDescent="0.2">
      <c r="A2" s="581" t="s">
        <v>1972</v>
      </c>
      <c r="B2" s="581"/>
      <c r="C2" s="581"/>
      <c r="D2" s="146" t="s">
        <v>192</v>
      </c>
      <c r="E2" s="147" t="str">
        <f>'[1]Notas a los Edos Financieros'!E2</f>
        <v>Trimestral</v>
      </c>
    </row>
    <row r="3" spans="1:5" s="148" customFormat="1" ht="18.95" customHeight="1" x14ac:dyDescent="0.2">
      <c r="A3" s="581" t="s">
        <v>1971</v>
      </c>
      <c r="B3" s="581"/>
      <c r="C3" s="581"/>
      <c r="D3" s="146" t="s">
        <v>193</v>
      </c>
      <c r="E3" s="147">
        <v>3</v>
      </c>
    </row>
    <row r="4" spans="1:5" x14ac:dyDescent="0.2">
      <c r="A4" s="149" t="s">
        <v>194</v>
      </c>
      <c r="B4" s="150"/>
      <c r="C4" s="150"/>
      <c r="D4" s="150"/>
      <c r="E4" s="150"/>
    </row>
    <row r="6" spans="1:5" x14ac:dyDescent="0.2">
      <c r="A6" s="157" t="s">
        <v>317</v>
      </c>
      <c r="B6" s="157"/>
      <c r="C6" s="157"/>
      <c r="D6" s="157"/>
      <c r="E6" s="157"/>
    </row>
    <row r="7" spans="1:5" x14ac:dyDescent="0.2">
      <c r="A7" s="158" t="s">
        <v>196</v>
      </c>
      <c r="B7" s="158" t="s">
        <v>197</v>
      </c>
      <c r="C7" s="158" t="s">
        <v>198</v>
      </c>
      <c r="D7" s="158" t="s">
        <v>318</v>
      </c>
      <c r="E7" s="158"/>
    </row>
    <row r="8" spans="1:5" x14ac:dyDescent="0.2">
      <c r="A8" s="159">
        <v>4100</v>
      </c>
      <c r="B8" s="160" t="s">
        <v>319</v>
      </c>
      <c r="C8" s="161">
        <f>SUM(C9+C19+C25+C28+C34+C37+C46)</f>
        <v>51528.92</v>
      </c>
      <c r="D8" s="349"/>
      <c r="E8" s="162"/>
    </row>
    <row r="9" spans="1:5" x14ac:dyDescent="0.2">
      <c r="A9" s="159">
        <v>4110</v>
      </c>
      <c r="B9" s="160" t="s">
        <v>62</v>
      </c>
      <c r="C9" s="161">
        <f>SUM(C10:C18)</f>
        <v>0</v>
      </c>
      <c r="D9" s="349"/>
      <c r="E9" s="162"/>
    </row>
    <row r="10" spans="1:5" x14ac:dyDescent="0.2">
      <c r="A10" s="159">
        <v>4111</v>
      </c>
      <c r="B10" s="160" t="s">
        <v>320</v>
      </c>
      <c r="C10" s="161">
        <v>0</v>
      </c>
      <c r="D10" s="349"/>
      <c r="E10" s="162"/>
    </row>
    <row r="11" spans="1:5" x14ac:dyDescent="0.2">
      <c r="A11" s="159">
        <v>4112</v>
      </c>
      <c r="B11" s="160" t="s">
        <v>321</v>
      </c>
      <c r="C11" s="161">
        <v>0</v>
      </c>
      <c r="D11" s="349"/>
      <c r="E11" s="162"/>
    </row>
    <row r="12" spans="1:5" x14ac:dyDescent="0.2">
      <c r="A12" s="159">
        <v>4113</v>
      </c>
      <c r="B12" s="160" t="s">
        <v>322</v>
      </c>
      <c r="C12" s="161">
        <v>0</v>
      </c>
      <c r="D12" s="349"/>
      <c r="E12" s="162"/>
    </row>
    <row r="13" spans="1:5" x14ac:dyDescent="0.2">
      <c r="A13" s="159">
        <v>4114</v>
      </c>
      <c r="B13" s="160" t="s">
        <v>323</v>
      </c>
      <c r="C13" s="161">
        <v>0</v>
      </c>
      <c r="D13" s="349"/>
      <c r="E13" s="162"/>
    </row>
    <row r="14" spans="1:5" x14ac:dyDescent="0.2">
      <c r="A14" s="159">
        <v>4115</v>
      </c>
      <c r="B14" s="160" t="s">
        <v>324</v>
      </c>
      <c r="C14" s="161">
        <v>0</v>
      </c>
      <c r="D14" s="349"/>
      <c r="E14" s="162"/>
    </row>
    <row r="15" spans="1:5" x14ac:dyDescent="0.2">
      <c r="A15" s="159">
        <v>4116</v>
      </c>
      <c r="B15" s="160" t="s">
        <v>325</v>
      </c>
      <c r="C15" s="161">
        <v>0</v>
      </c>
      <c r="D15" s="349"/>
      <c r="E15" s="162"/>
    </row>
    <row r="16" spans="1:5" x14ac:dyDescent="0.2">
      <c r="A16" s="159">
        <v>4117</v>
      </c>
      <c r="B16" s="160" t="s">
        <v>326</v>
      </c>
      <c r="C16" s="161">
        <v>0</v>
      </c>
      <c r="D16" s="349"/>
      <c r="E16" s="162"/>
    </row>
    <row r="17" spans="1:5" ht="22.5" x14ac:dyDescent="0.2">
      <c r="A17" s="159">
        <v>4118</v>
      </c>
      <c r="B17" s="163" t="s">
        <v>327</v>
      </c>
      <c r="C17" s="161">
        <v>0</v>
      </c>
      <c r="D17" s="349"/>
      <c r="E17" s="162"/>
    </row>
    <row r="18" spans="1:5" x14ac:dyDescent="0.2">
      <c r="A18" s="159">
        <v>4119</v>
      </c>
      <c r="B18" s="160" t="s">
        <v>328</v>
      </c>
      <c r="C18" s="161">
        <v>0</v>
      </c>
      <c r="D18" s="349"/>
      <c r="E18" s="162"/>
    </row>
    <row r="19" spans="1:5" x14ac:dyDescent="0.2">
      <c r="A19" s="159">
        <v>4120</v>
      </c>
      <c r="B19" s="160" t="s">
        <v>63</v>
      </c>
      <c r="C19" s="161">
        <f>SUM(C20:C24)</f>
        <v>0</v>
      </c>
      <c r="D19" s="349"/>
      <c r="E19" s="162"/>
    </row>
    <row r="20" spans="1:5" x14ac:dyDescent="0.2">
      <c r="A20" s="159">
        <v>4121</v>
      </c>
      <c r="B20" s="160" t="s">
        <v>329</v>
      </c>
      <c r="C20" s="161">
        <v>0</v>
      </c>
      <c r="D20" s="349"/>
      <c r="E20" s="162"/>
    </row>
    <row r="21" spans="1:5" x14ac:dyDescent="0.2">
      <c r="A21" s="159">
        <v>4122</v>
      </c>
      <c r="B21" s="160" t="s">
        <v>330</v>
      </c>
      <c r="C21" s="161">
        <v>0</v>
      </c>
      <c r="D21" s="349"/>
      <c r="E21" s="162"/>
    </row>
    <row r="22" spans="1:5" x14ac:dyDescent="0.2">
      <c r="A22" s="159">
        <v>4123</v>
      </c>
      <c r="B22" s="160" t="s">
        <v>331</v>
      </c>
      <c r="C22" s="161">
        <v>0</v>
      </c>
      <c r="D22" s="349"/>
      <c r="E22" s="162"/>
    </row>
    <row r="23" spans="1:5" x14ac:dyDescent="0.2">
      <c r="A23" s="159">
        <v>4124</v>
      </c>
      <c r="B23" s="160" t="s">
        <v>332</v>
      </c>
      <c r="C23" s="161">
        <v>0</v>
      </c>
      <c r="D23" s="349"/>
      <c r="E23" s="162"/>
    </row>
    <row r="24" spans="1:5" x14ac:dyDescent="0.2">
      <c r="A24" s="159">
        <v>4129</v>
      </c>
      <c r="B24" s="160" t="s">
        <v>333</v>
      </c>
      <c r="C24" s="161">
        <v>0</v>
      </c>
      <c r="D24" s="349"/>
      <c r="E24" s="162"/>
    </row>
    <row r="25" spans="1:5" x14ac:dyDescent="0.2">
      <c r="A25" s="159">
        <v>4130</v>
      </c>
      <c r="B25" s="160" t="s">
        <v>64</v>
      </c>
      <c r="C25" s="161">
        <f>SUM(C26:C27)</f>
        <v>0</v>
      </c>
      <c r="D25" s="349"/>
      <c r="E25" s="162"/>
    </row>
    <row r="26" spans="1:5" x14ac:dyDescent="0.2">
      <c r="A26" s="159">
        <v>4131</v>
      </c>
      <c r="B26" s="160" t="s">
        <v>334</v>
      </c>
      <c r="C26" s="161">
        <v>0</v>
      </c>
      <c r="D26" s="349"/>
      <c r="E26" s="162"/>
    </row>
    <row r="27" spans="1:5" ht="22.5" x14ac:dyDescent="0.2">
      <c r="A27" s="159">
        <v>4132</v>
      </c>
      <c r="B27" s="163" t="s">
        <v>335</v>
      </c>
      <c r="C27" s="161">
        <v>0</v>
      </c>
      <c r="D27" s="349"/>
      <c r="E27" s="162"/>
    </row>
    <row r="28" spans="1:5" x14ac:dyDescent="0.2">
      <c r="A28" s="159">
        <v>4140</v>
      </c>
      <c r="B28" s="160" t="s">
        <v>65</v>
      </c>
      <c r="C28" s="161">
        <f>SUM(C29:C33)</f>
        <v>0</v>
      </c>
      <c r="D28" s="349"/>
      <c r="E28" s="162"/>
    </row>
    <row r="29" spans="1:5" x14ac:dyDescent="0.2">
      <c r="A29" s="159">
        <v>4141</v>
      </c>
      <c r="B29" s="160" t="s">
        <v>336</v>
      </c>
      <c r="C29" s="161">
        <v>0</v>
      </c>
      <c r="D29" s="349"/>
      <c r="E29" s="162"/>
    </row>
    <row r="30" spans="1:5" x14ac:dyDescent="0.2">
      <c r="A30" s="159">
        <v>4143</v>
      </c>
      <c r="B30" s="160" t="s">
        <v>337</v>
      </c>
      <c r="C30" s="161">
        <v>0</v>
      </c>
      <c r="D30" s="349"/>
      <c r="E30" s="162"/>
    </row>
    <row r="31" spans="1:5" x14ac:dyDescent="0.2">
      <c r="A31" s="159">
        <v>4144</v>
      </c>
      <c r="B31" s="160" t="s">
        <v>338</v>
      </c>
      <c r="C31" s="161">
        <v>0</v>
      </c>
      <c r="D31" s="349"/>
      <c r="E31" s="162"/>
    </row>
    <row r="32" spans="1:5" ht="22.5" x14ac:dyDescent="0.2">
      <c r="A32" s="159">
        <v>4145</v>
      </c>
      <c r="B32" s="163" t="s">
        <v>339</v>
      </c>
      <c r="C32" s="161">
        <v>0</v>
      </c>
      <c r="D32" s="349"/>
      <c r="E32" s="162"/>
    </row>
    <row r="33" spans="1:5" x14ac:dyDescent="0.2">
      <c r="A33" s="159">
        <v>4149</v>
      </c>
      <c r="B33" s="160" t="s">
        <v>340</v>
      </c>
      <c r="C33" s="161">
        <v>0</v>
      </c>
      <c r="D33" s="349"/>
      <c r="E33" s="162"/>
    </row>
    <row r="34" spans="1:5" x14ac:dyDescent="0.2">
      <c r="A34" s="159">
        <v>4150</v>
      </c>
      <c r="B34" s="160" t="s">
        <v>66</v>
      </c>
      <c r="C34" s="161">
        <f>SUM(C35:C36)</f>
        <v>0</v>
      </c>
      <c r="D34" s="349"/>
      <c r="E34" s="162"/>
    </row>
    <row r="35" spans="1:5" x14ac:dyDescent="0.2">
      <c r="A35" s="159">
        <v>4151</v>
      </c>
      <c r="B35" s="160" t="s">
        <v>66</v>
      </c>
      <c r="C35" s="161">
        <v>0</v>
      </c>
      <c r="D35" s="349"/>
      <c r="E35" s="162"/>
    </row>
    <row r="36" spans="1:5" ht="22.5" x14ac:dyDescent="0.2">
      <c r="A36" s="159">
        <v>4154</v>
      </c>
      <c r="B36" s="163" t="s">
        <v>341</v>
      </c>
      <c r="C36" s="161">
        <v>0</v>
      </c>
      <c r="D36" s="349"/>
      <c r="E36" s="162"/>
    </row>
    <row r="37" spans="1:5" x14ac:dyDescent="0.2">
      <c r="A37" s="159">
        <v>4160</v>
      </c>
      <c r="B37" s="160" t="s">
        <v>67</v>
      </c>
      <c r="C37" s="161">
        <f>SUM(C38:C45)</f>
        <v>0</v>
      </c>
      <c r="D37" s="349"/>
      <c r="E37" s="162"/>
    </row>
    <row r="38" spans="1:5" x14ac:dyDescent="0.2">
      <c r="A38" s="159">
        <v>4161</v>
      </c>
      <c r="B38" s="160" t="s">
        <v>342</v>
      </c>
      <c r="C38" s="161">
        <v>0</v>
      </c>
      <c r="D38" s="349"/>
      <c r="E38" s="162"/>
    </row>
    <row r="39" spans="1:5" x14ac:dyDescent="0.2">
      <c r="A39" s="159">
        <v>4162</v>
      </c>
      <c r="B39" s="160" t="s">
        <v>343</v>
      </c>
      <c r="C39" s="161">
        <v>0</v>
      </c>
      <c r="D39" s="349"/>
      <c r="E39" s="162"/>
    </row>
    <row r="40" spans="1:5" x14ac:dyDescent="0.2">
      <c r="A40" s="159">
        <v>4163</v>
      </c>
      <c r="B40" s="160" t="s">
        <v>344</v>
      </c>
      <c r="C40" s="161">
        <v>0</v>
      </c>
      <c r="D40" s="349"/>
      <c r="E40" s="162"/>
    </row>
    <row r="41" spans="1:5" x14ac:dyDescent="0.2">
      <c r="A41" s="159">
        <v>4164</v>
      </c>
      <c r="B41" s="160" t="s">
        <v>345</v>
      </c>
      <c r="C41" s="161">
        <v>0</v>
      </c>
      <c r="D41" s="349"/>
      <c r="E41" s="162"/>
    </row>
    <row r="42" spans="1:5" x14ac:dyDescent="0.2">
      <c r="A42" s="159">
        <v>4165</v>
      </c>
      <c r="B42" s="160" t="s">
        <v>346</v>
      </c>
      <c r="C42" s="161">
        <v>0</v>
      </c>
      <c r="D42" s="349"/>
      <c r="E42" s="162"/>
    </row>
    <row r="43" spans="1:5" ht="22.5" x14ac:dyDescent="0.2">
      <c r="A43" s="159">
        <v>4166</v>
      </c>
      <c r="B43" s="163" t="s">
        <v>347</v>
      </c>
      <c r="C43" s="161">
        <v>0</v>
      </c>
      <c r="D43" s="349"/>
      <c r="E43" s="162"/>
    </row>
    <row r="44" spans="1:5" x14ac:dyDescent="0.2">
      <c r="A44" s="159">
        <v>4168</v>
      </c>
      <c r="B44" s="160" t="s">
        <v>348</v>
      </c>
      <c r="C44" s="161">
        <v>0</v>
      </c>
      <c r="D44" s="349"/>
      <c r="E44" s="162"/>
    </row>
    <row r="45" spans="1:5" x14ac:dyDescent="0.2">
      <c r="A45" s="159">
        <v>4169</v>
      </c>
      <c r="B45" s="160" t="s">
        <v>349</v>
      </c>
      <c r="C45" s="161">
        <v>0</v>
      </c>
      <c r="D45" s="349"/>
      <c r="E45" s="162"/>
    </row>
    <row r="46" spans="1:5" x14ac:dyDescent="0.2">
      <c r="A46" s="159">
        <v>4170</v>
      </c>
      <c r="B46" s="160" t="s">
        <v>350</v>
      </c>
      <c r="C46" s="161">
        <f>SUM(C47:C54)</f>
        <v>51528.92</v>
      </c>
      <c r="D46" s="349"/>
      <c r="E46" s="162"/>
    </row>
    <row r="47" spans="1:5" x14ac:dyDescent="0.2">
      <c r="A47" s="159">
        <v>4171</v>
      </c>
      <c r="B47" s="164" t="s">
        <v>351</v>
      </c>
      <c r="C47" s="161">
        <v>0</v>
      </c>
      <c r="D47" s="349"/>
      <c r="E47" s="162"/>
    </row>
    <row r="48" spans="1:5" x14ac:dyDescent="0.2">
      <c r="A48" s="159">
        <v>4172</v>
      </c>
      <c r="B48" s="160" t="s">
        <v>352</v>
      </c>
      <c r="C48" s="161">
        <v>0</v>
      </c>
      <c r="D48" s="349"/>
      <c r="E48" s="162"/>
    </row>
    <row r="49" spans="1:5" ht="22.5" x14ac:dyDescent="0.2">
      <c r="A49" s="159">
        <v>4173</v>
      </c>
      <c r="B49" s="163" t="s">
        <v>353</v>
      </c>
      <c r="C49" s="161">
        <v>51528.92</v>
      </c>
      <c r="D49" s="349"/>
      <c r="E49" s="162"/>
    </row>
    <row r="50" spans="1:5" ht="22.5" x14ac:dyDescent="0.2">
      <c r="A50" s="159">
        <v>4174</v>
      </c>
      <c r="B50" s="163" t="s">
        <v>354</v>
      </c>
      <c r="C50" s="161">
        <v>0</v>
      </c>
      <c r="D50" s="349"/>
      <c r="E50" s="162"/>
    </row>
    <row r="51" spans="1:5" ht="22.5" x14ac:dyDescent="0.2">
      <c r="A51" s="159">
        <v>4175</v>
      </c>
      <c r="B51" s="163" t="s">
        <v>355</v>
      </c>
      <c r="C51" s="161">
        <v>0</v>
      </c>
      <c r="D51" s="349"/>
      <c r="E51" s="162"/>
    </row>
    <row r="52" spans="1:5" ht="22.5" x14ac:dyDescent="0.2">
      <c r="A52" s="159">
        <v>4176</v>
      </c>
      <c r="B52" s="163" t="s">
        <v>356</v>
      </c>
      <c r="C52" s="161">
        <v>0</v>
      </c>
      <c r="D52" s="349"/>
      <c r="E52" s="162"/>
    </row>
    <row r="53" spans="1:5" ht="22.5" x14ac:dyDescent="0.2">
      <c r="A53" s="159">
        <v>4177</v>
      </c>
      <c r="B53" s="163" t="s">
        <v>357</v>
      </c>
      <c r="C53" s="161">
        <v>0</v>
      </c>
      <c r="D53" s="349"/>
      <c r="E53" s="162"/>
    </row>
    <row r="54" spans="1:5" ht="22.5" x14ac:dyDescent="0.2">
      <c r="A54" s="159">
        <v>4178</v>
      </c>
      <c r="B54" s="163" t="s">
        <v>358</v>
      </c>
      <c r="C54" s="161">
        <v>0</v>
      </c>
      <c r="D54" s="349"/>
      <c r="E54" s="162"/>
    </row>
    <row r="55" spans="1:5" x14ac:dyDescent="0.2">
      <c r="A55" s="159"/>
      <c r="B55" s="163"/>
      <c r="C55" s="161"/>
      <c r="D55" s="349"/>
      <c r="E55" s="162"/>
    </row>
    <row r="56" spans="1:5" x14ac:dyDescent="0.2">
      <c r="A56" s="159"/>
      <c r="B56" s="163"/>
      <c r="C56" s="161"/>
      <c r="D56" s="349"/>
      <c r="E56" s="162"/>
    </row>
    <row r="57" spans="1:5" x14ac:dyDescent="0.2">
      <c r="A57" s="159"/>
      <c r="B57" s="163"/>
      <c r="C57" s="161"/>
      <c r="D57" s="349"/>
      <c r="E57" s="162"/>
    </row>
    <row r="58" spans="1:5" x14ac:dyDescent="0.2">
      <c r="A58" s="157" t="s">
        <v>359</v>
      </c>
      <c r="B58" s="157"/>
      <c r="C58" s="157"/>
      <c r="D58" s="157"/>
      <c r="E58" s="157"/>
    </row>
    <row r="59" spans="1:5" x14ac:dyDescent="0.2">
      <c r="A59" s="158" t="s">
        <v>196</v>
      </c>
      <c r="B59" s="158" t="s">
        <v>197</v>
      </c>
      <c r="C59" s="158" t="s">
        <v>198</v>
      </c>
      <c r="D59" s="158" t="s">
        <v>318</v>
      </c>
      <c r="E59" s="158"/>
    </row>
    <row r="60" spans="1:5" ht="33.75" x14ac:dyDescent="0.2">
      <c r="A60" s="159">
        <v>4200</v>
      </c>
      <c r="B60" s="163" t="s">
        <v>360</v>
      </c>
      <c r="C60" s="161">
        <f>+C61+C67</f>
        <v>12474337.190000001</v>
      </c>
      <c r="D60" s="349"/>
      <c r="E60" s="162"/>
    </row>
    <row r="61" spans="1:5" ht="22.5" x14ac:dyDescent="0.2">
      <c r="A61" s="159">
        <v>4210</v>
      </c>
      <c r="B61" s="163" t="s">
        <v>70</v>
      </c>
      <c r="C61" s="161">
        <f>SUM(C62:C66)</f>
        <v>5050325.1100000003</v>
      </c>
      <c r="D61" s="349"/>
      <c r="E61" s="162"/>
    </row>
    <row r="62" spans="1:5" x14ac:dyDescent="0.2">
      <c r="A62" s="159">
        <v>4211</v>
      </c>
      <c r="B62" s="160" t="s">
        <v>95</v>
      </c>
      <c r="C62" s="161">
        <v>0</v>
      </c>
      <c r="D62" s="349"/>
      <c r="E62" s="162"/>
    </row>
    <row r="63" spans="1:5" x14ac:dyDescent="0.2">
      <c r="A63" s="159">
        <v>4212</v>
      </c>
      <c r="B63" s="160" t="s">
        <v>2</v>
      </c>
      <c r="C63" s="161">
        <v>0</v>
      </c>
      <c r="D63" s="349"/>
      <c r="E63" s="162"/>
    </row>
    <row r="64" spans="1:5" x14ac:dyDescent="0.2">
      <c r="A64" s="159">
        <v>4213</v>
      </c>
      <c r="B64" s="160" t="s">
        <v>96</v>
      </c>
      <c r="C64" s="161">
        <v>5050325.1100000003</v>
      </c>
      <c r="D64" s="349"/>
      <c r="E64" s="162"/>
    </row>
    <row r="65" spans="1:5" x14ac:dyDescent="0.2">
      <c r="A65" s="159">
        <v>4214</v>
      </c>
      <c r="B65" s="160" t="s">
        <v>361</v>
      </c>
      <c r="C65" s="161">
        <v>0</v>
      </c>
      <c r="D65" s="349"/>
      <c r="E65" s="162"/>
    </row>
    <row r="66" spans="1:5" x14ac:dyDescent="0.2">
      <c r="A66" s="159">
        <v>4215</v>
      </c>
      <c r="B66" s="160" t="s">
        <v>362</v>
      </c>
      <c r="C66" s="161">
        <v>0</v>
      </c>
      <c r="D66" s="349"/>
      <c r="E66" s="162"/>
    </row>
    <row r="67" spans="1:5" x14ac:dyDescent="0.2">
      <c r="A67" s="159">
        <v>4220</v>
      </c>
      <c r="B67" s="160" t="s">
        <v>363</v>
      </c>
      <c r="C67" s="161">
        <f>SUM(C68:C71)</f>
        <v>7424012.0800000001</v>
      </c>
      <c r="D67" s="349"/>
      <c r="E67" s="162"/>
    </row>
    <row r="68" spans="1:5" x14ac:dyDescent="0.2">
      <c r="A68" s="159">
        <v>4221</v>
      </c>
      <c r="B68" s="160" t="s">
        <v>364</v>
      </c>
      <c r="C68" s="161">
        <v>7424012.0800000001</v>
      </c>
      <c r="D68" s="349"/>
      <c r="E68" s="162"/>
    </row>
    <row r="69" spans="1:5" x14ac:dyDescent="0.2">
      <c r="A69" s="159">
        <v>4223</v>
      </c>
      <c r="B69" s="160" t="s">
        <v>87</v>
      </c>
      <c r="C69" s="161">
        <v>0</v>
      </c>
      <c r="D69" s="349"/>
      <c r="E69" s="162"/>
    </row>
    <row r="70" spans="1:5" x14ac:dyDescent="0.2">
      <c r="A70" s="159">
        <v>4225</v>
      </c>
      <c r="B70" s="160" t="s">
        <v>89</v>
      </c>
      <c r="C70" s="161">
        <v>0</v>
      </c>
      <c r="D70" s="349"/>
      <c r="E70" s="162"/>
    </row>
    <row r="71" spans="1:5" x14ac:dyDescent="0.2">
      <c r="A71" s="159">
        <v>4227</v>
      </c>
      <c r="B71" s="160" t="s">
        <v>365</v>
      </c>
      <c r="C71" s="161">
        <v>0</v>
      </c>
      <c r="D71" s="349"/>
      <c r="E71" s="162"/>
    </row>
    <row r="72" spans="1:5" x14ac:dyDescent="0.2">
      <c r="A72" s="162"/>
      <c r="B72" s="162"/>
      <c r="C72" s="162"/>
      <c r="D72" s="162"/>
      <c r="E72" s="162"/>
    </row>
    <row r="73" spans="1:5" x14ac:dyDescent="0.2">
      <c r="A73" s="157" t="s">
        <v>366</v>
      </c>
      <c r="B73" s="157"/>
      <c r="C73" s="157"/>
      <c r="D73" s="157"/>
      <c r="E73" s="157"/>
    </row>
    <row r="74" spans="1:5" x14ac:dyDescent="0.2">
      <c r="A74" s="158" t="s">
        <v>196</v>
      </c>
      <c r="B74" s="158" t="s">
        <v>197</v>
      </c>
      <c r="C74" s="158" t="s">
        <v>198</v>
      </c>
      <c r="D74" s="158" t="s">
        <v>297</v>
      </c>
      <c r="E74" s="158" t="s">
        <v>213</v>
      </c>
    </row>
    <row r="75" spans="1:5" x14ac:dyDescent="0.2">
      <c r="A75" s="350">
        <v>4300</v>
      </c>
      <c r="B75" s="160" t="s">
        <v>367</v>
      </c>
      <c r="C75" s="161">
        <f>C76+C79+C85+C87+C89</f>
        <v>502.09</v>
      </c>
      <c r="D75" s="351"/>
      <c r="E75" s="351"/>
    </row>
    <row r="76" spans="1:5" x14ac:dyDescent="0.2">
      <c r="A76" s="350">
        <v>4310</v>
      </c>
      <c r="B76" s="160" t="s">
        <v>73</v>
      </c>
      <c r="C76" s="161">
        <f>SUM(C77:C78)</f>
        <v>0</v>
      </c>
      <c r="D76" s="351"/>
      <c r="E76" s="351"/>
    </row>
    <row r="77" spans="1:5" x14ac:dyDescent="0.2">
      <c r="A77" s="350">
        <v>4311</v>
      </c>
      <c r="B77" s="160" t="s">
        <v>368</v>
      </c>
      <c r="C77" s="161">
        <v>0</v>
      </c>
      <c r="D77" s="351"/>
      <c r="E77" s="351"/>
    </row>
    <row r="78" spans="1:5" x14ac:dyDescent="0.2">
      <c r="A78" s="350">
        <v>4319</v>
      </c>
      <c r="B78" s="160" t="s">
        <v>369</v>
      </c>
      <c r="C78" s="161">
        <v>0</v>
      </c>
      <c r="D78" s="351"/>
      <c r="E78" s="351"/>
    </row>
    <row r="79" spans="1:5" x14ac:dyDescent="0.2">
      <c r="A79" s="350">
        <v>4320</v>
      </c>
      <c r="B79" s="160" t="s">
        <v>74</v>
      </c>
      <c r="C79" s="161">
        <f>SUM(C80:C84)</f>
        <v>0</v>
      </c>
      <c r="D79" s="351"/>
      <c r="E79" s="351"/>
    </row>
    <row r="80" spans="1:5" x14ac:dyDescent="0.2">
      <c r="A80" s="350">
        <v>4321</v>
      </c>
      <c r="B80" s="160" t="s">
        <v>370</v>
      </c>
      <c r="C80" s="161">
        <v>0</v>
      </c>
      <c r="D80" s="351"/>
      <c r="E80" s="351"/>
    </row>
    <row r="81" spans="1:5" x14ac:dyDescent="0.2">
      <c r="A81" s="350">
        <v>4322</v>
      </c>
      <c r="B81" s="160" t="s">
        <v>371</v>
      </c>
      <c r="C81" s="161">
        <v>0</v>
      </c>
      <c r="D81" s="351"/>
      <c r="E81" s="351"/>
    </row>
    <row r="82" spans="1:5" x14ac:dyDescent="0.2">
      <c r="A82" s="350">
        <v>4323</v>
      </c>
      <c r="B82" s="160" t="s">
        <v>372</v>
      </c>
      <c r="C82" s="161">
        <v>0</v>
      </c>
      <c r="D82" s="351"/>
      <c r="E82" s="351"/>
    </row>
    <row r="83" spans="1:5" x14ac:dyDescent="0.2">
      <c r="A83" s="350">
        <v>4324</v>
      </c>
      <c r="B83" s="160" t="s">
        <v>373</v>
      </c>
      <c r="C83" s="161">
        <v>0</v>
      </c>
      <c r="D83" s="351"/>
      <c r="E83" s="351"/>
    </row>
    <row r="84" spans="1:5" x14ac:dyDescent="0.2">
      <c r="A84" s="350">
        <v>4325</v>
      </c>
      <c r="B84" s="160" t="s">
        <v>374</v>
      </c>
      <c r="C84" s="161">
        <v>0</v>
      </c>
      <c r="D84" s="351"/>
      <c r="E84" s="351"/>
    </row>
    <row r="85" spans="1:5" x14ac:dyDescent="0.2">
      <c r="A85" s="350">
        <v>4330</v>
      </c>
      <c r="B85" s="160" t="s">
        <v>75</v>
      </c>
      <c r="C85" s="161">
        <f>SUM(C86)</f>
        <v>0</v>
      </c>
      <c r="D85" s="351"/>
      <c r="E85" s="351"/>
    </row>
    <row r="86" spans="1:5" x14ac:dyDescent="0.2">
      <c r="A86" s="350">
        <v>4331</v>
      </c>
      <c r="B86" s="160" t="s">
        <v>75</v>
      </c>
      <c r="C86" s="161">
        <v>0</v>
      </c>
      <c r="D86" s="351"/>
      <c r="E86" s="351"/>
    </row>
    <row r="87" spans="1:5" x14ac:dyDescent="0.2">
      <c r="A87" s="350">
        <v>4340</v>
      </c>
      <c r="B87" s="160" t="s">
        <v>76</v>
      </c>
      <c r="C87" s="161">
        <f>SUM(C88)</f>
        <v>0</v>
      </c>
      <c r="D87" s="351"/>
      <c r="E87" s="351"/>
    </row>
    <row r="88" spans="1:5" x14ac:dyDescent="0.2">
      <c r="A88" s="350">
        <v>4341</v>
      </c>
      <c r="B88" s="160" t="s">
        <v>76</v>
      </c>
      <c r="C88" s="161">
        <v>0</v>
      </c>
      <c r="D88" s="351"/>
      <c r="E88" s="351"/>
    </row>
    <row r="89" spans="1:5" x14ac:dyDescent="0.2">
      <c r="A89" s="350">
        <v>4390</v>
      </c>
      <c r="B89" s="160" t="s">
        <v>77</v>
      </c>
      <c r="C89" s="161">
        <f>SUM(C90:C96)</f>
        <v>502.09</v>
      </c>
      <c r="D89" s="351"/>
      <c r="E89" s="351"/>
    </row>
    <row r="90" spans="1:5" x14ac:dyDescent="0.2">
      <c r="A90" s="350">
        <v>4392</v>
      </c>
      <c r="B90" s="160" t="s">
        <v>375</v>
      </c>
      <c r="C90" s="161">
        <v>0</v>
      </c>
      <c r="D90" s="351"/>
      <c r="E90" s="351"/>
    </row>
    <row r="91" spans="1:5" x14ac:dyDescent="0.2">
      <c r="A91" s="350">
        <v>4393</v>
      </c>
      <c r="B91" s="160" t="s">
        <v>376</v>
      </c>
      <c r="C91" s="161">
        <v>0</v>
      </c>
      <c r="D91" s="351"/>
      <c r="E91" s="351"/>
    </row>
    <row r="92" spans="1:5" x14ac:dyDescent="0.2">
      <c r="A92" s="350">
        <v>4394</v>
      </c>
      <c r="B92" s="160" t="s">
        <v>377</v>
      </c>
      <c r="C92" s="161">
        <v>0</v>
      </c>
      <c r="D92" s="351"/>
      <c r="E92" s="351"/>
    </row>
    <row r="93" spans="1:5" x14ac:dyDescent="0.2">
      <c r="A93" s="350">
        <v>4395</v>
      </c>
      <c r="B93" s="160" t="s">
        <v>20</v>
      </c>
      <c r="C93" s="161">
        <v>0</v>
      </c>
      <c r="D93" s="351"/>
      <c r="E93" s="351"/>
    </row>
    <row r="94" spans="1:5" x14ac:dyDescent="0.2">
      <c r="A94" s="350">
        <v>4396</v>
      </c>
      <c r="B94" s="160" t="s">
        <v>378</v>
      </c>
      <c r="C94" s="161">
        <v>0</v>
      </c>
      <c r="D94" s="351"/>
      <c r="E94" s="351"/>
    </row>
    <row r="95" spans="1:5" x14ac:dyDescent="0.2">
      <c r="A95" s="350">
        <v>4397</v>
      </c>
      <c r="B95" s="160" t="s">
        <v>379</v>
      </c>
      <c r="C95" s="161">
        <v>0</v>
      </c>
      <c r="D95" s="351"/>
      <c r="E95" s="351"/>
    </row>
    <row r="96" spans="1:5" x14ac:dyDescent="0.2">
      <c r="A96" s="350">
        <v>4399</v>
      </c>
      <c r="B96" s="160" t="s">
        <v>77</v>
      </c>
      <c r="C96" s="161">
        <v>502.09</v>
      </c>
      <c r="D96" s="351"/>
      <c r="E96" s="351"/>
    </row>
    <row r="97" spans="1:5" x14ac:dyDescent="0.2">
      <c r="A97" s="162"/>
      <c r="B97" s="162"/>
      <c r="C97" s="162"/>
      <c r="D97" s="162"/>
      <c r="E97" s="162"/>
    </row>
    <row r="98" spans="1:5" x14ac:dyDescent="0.2">
      <c r="A98" s="162"/>
      <c r="B98" s="162"/>
      <c r="C98" s="162"/>
      <c r="D98" s="162"/>
      <c r="E98" s="162"/>
    </row>
    <row r="99" spans="1:5" x14ac:dyDescent="0.2">
      <c r="A99" s="157" t="s">
        <v>380</v>
      </c>
      <c r="B99" s="157"/>
      <c r="C99" s="157"/>
      <c r="D99" s="157"/>
      <c r="E99" s="157"/>
    </row>
    <row r="100" spans="1:5" x14ac:dyDescent="0.2">
      <c r="A100" s="158" t="s">
        <v>196</v>
      </c>
      <c r="B100" s="158" t="s">
        <v>197</v>
      </c>
      <c r="C100" s="158" t="s">
        <v>198</v>
      </c>
      <c r="D100" s="158" t="s">
        <v>381</v>
      </c>
      <c r="E100" s="158" t="s">
        <v>213</v>
      </c>
    </row>
    <row r="101" spans="1:5" x14ac:dyDescent="0.2">
      <c r="A101" s="350">
        <v>5000</v>
      </c>
      <c r="B101" s="160" t="s">
        <v>382</v>
      </c>
      <c r="C101" s="161">
        <f>C102+C130+C163+C173+C188+C221</f>
        <v>10233311.790000001</v>
      </c>
      <c r="D101" s="352">
        <v>1</v>
      </c>
      <c r="E101" s="351"/>
    </row>
    <row r="102" spans="1:5" x14ac:dyDescent="0.2">
      <c r="A102" s="350">
        <v>5100</v>
      </c>
      <c r="B102" s="160" t="s">
        <v>383</v>
      </c>
      <c r="C102" s="161">
        <f>C103+C110+C120</f>
        <v>10154572.790000001</v>
      </c>
      <c r="D102" s="352">
        <f>C102/$C$101</f>
        <v>0.9923056189808519</v>
      </c>
      <c r="E102" s="351"/>
    </row>
    <row r="103" spans="1:5" x14ac:dyDescent="0.2">
      <c r="A103" s="350">
        <v>5110</v>
      </c>
      <c r="B103" s="160" t="s">
        <v>81</v>
      </c>
      <c r="C103" s="161">
        <f>SUM(C104:C109)</f>
        <v>9061095.2600000016</v>
      </c>
      <c r="D103" s="352">
        <f t="shared" ref="D103:D166" si="0">C103/$C$101</f>
        <v>0.88545091227011274</v>
      </c>
      <c r="E103" s="351"/>
    </row>
    <row r="104" spans="1:5" x14ac:dyDescent="0.2">
      <c r="A104" s="350">
        <v>5111</v>
      </c>
      <c r="B104" s="160" t="s">
        <v>384</v>
      </c>
      <c r="C104" s="161">
        <v>4417771.1900000004</v>
      </c>
      <c r="D104" s="352">
        <f t="shared" si="0"/>
        <v>0.43170493391172243</v>
      </c>
      <c r="E104" s="351"/>
    </row>
    <row r="105" spans="1:5" x14ac:dyDescent="0.2">
      <c r="A105" s="350">
        <v>5112</v>
      </c>
      <c r="B105" s="160" t="s">
        <v>385</v>
      </c>
      <c r="C105" s="161">
        <v>1661633.5</v>
      </c>
      <c r="D105" s="352">
        <f t="shared" si="0"/>
        <v>0.16237495095417198</v>
      </c>
      <c r="E105" s="351"/>
    </row>
    <row r="106" spans="1:5" x14ac:dyDescent="0.2">
      <c r="A106" s="350">
        <v>5113</v>
      </c>
      <c r="B106" s="160" t="s">
        <v>386</v>
      </c>
      <c r="C106" s="161">
        <v>560206.41</v>
      </c>
      <c r="D106" s="352">
        <f t="shared" si="0"/>
        <v>5.4743412640611042E-2</v>
      </c>
      <c r="E106" s="351"/>
    </row>
    <row r="107" spans="1:5" x14ac:dyDescent="0.2">
      <c r="A107" s="350">
        <v>5114</v>
      </c>
      <c r="B107" s="160" t="s">
        <v>387</v>
      </c>
      <c r="C107" s="161">
        <v>1292478.3700000001</v>
      </c>
      <c r="D107" s="352">
        <f t="shared" si="0"/>
        <v>0.12630108380583213</v>
      </c>
      <c r="E107" s="351"/>
    </row>
    <row r="108" spans="1:5" x14ac:dyDescent="0.2">
      <c r="A108" s="350">
        <v>5115</v>
      </c>
      <c r="B108" s="160" t="s">
        <v>388</v>
      </c>
      <c r="C108" s="161">
        <v>1129005.79</v>
      </c>
      <c r="D108" s="352">
        <f t="shared" si="0"/>
        <v>0.1103265309577751</v>
      </c>
      <c r="E108" s="351"/>
    </row>
    <row r="109" spans="1:5" x14ac:dyDescent="0.2">
      <c r="A109" s="350">
        <v>5116</v>
      </c>
      <c r="B109" s="160" t="s">
        <v>389</v>
      </c>
      <c r="C109" s="161">
        <v>0</v>
      </c>
      <c r="D109" s="352">
        <f t="shared" si="0"/>
        <v>0</v>
      </c>
      <c r="E109" s="351"/>
    </row>
    <row r="110" spans="1:5" x14ac:dyDescent="0.2">
      <c r="A110" s="350">
        <v>5120</v>
      </c>
      <c r="B110" s="160" t="s">
        <v>82</v>
      </c>
      <c r="C110" s="161">
        <f>SUM(C111:C119)</f>
        <v>89490.099999999991</v>
      </c>
      <c r="D110" s="352">
        <f t="shared" si="0"/>
        <v>8.7449793220851311E-3</v>
      </c>
      <c r="E110" s="351"/>
    </row>
    <row r="111" spans="1:5" x14ac:dyDescent="0.2">
      <c r="A111" s="350">
        <v>5121</v>
      </c>
      <c r="B111" s="160" t="s">
        <v>390</v>
      </c>
      <c r="C111" s="161">
        <v>7710.91</v>
      </c>
      <c r="D111" s="352">
        <f t="shared" si="0"/>
        <v>7.5351070682074851E-4</v>
      </c>
      <c r="E111" s="351"/>
    </row>
    <row r="112" spans="1:5" x14ac:dyDescent="0.2">
      <c r="A112" s="350">
        <v>5122</v>
      </c>
      <c r="B112" s="160" t="s">
        <v>391</v>
      </c>
      <c r="C112" s="161">
        <v>6630.1</v>
      </c>
      <c r="D112" s="352">
        <f t="shared" si="0"/>
        <v>6.4789387209709948E-4</v>
      </c>
      <c r="E112" s="351"/>
    </row>
    <row r="113" spans="1:5" x14ac:dyDescent="0.2">
      <c r="A113" s="350">
        <v>5123</v>
      </c>
      <c r="B113" s="160" t="s">
        <v>392</v>
      </c>
      <c r="C113" s="161">
        <v>0</v>
      </c>
      <c r="D113" s="352">
        <f t="shared" si="0"/>
        <v>0</v>
      </c>
      <c r="E113" s="351"/>
    </row>
    <row r="114" spans="1:5" x14ac:dyDescent="0.2">
      <c r="A114" s="350">
        <v>5124</v>
      </c>
      <c r="B114" s="160" t="s">
        <v>393</v>
      </c>
      <c r="C114" s="161">
        <v>0</v>
      </c>
      <c r="D114" s="352">
        <f t="shared" si="0"/>
        <v>0</v>
      </c>
      <c r="E114" s="351"/>
    </row>
    <row r="115" spans="1:5" x14ac:dyDescent="0.2">
      <c r="A115" s="350">
        <v>5125</v>
      </c>
      <c r="B115" s="160" t="s">
        <v>394</v>
      </c>
      <c r="C115" s="161">
        <v>0</v>
      </c>
      <c r="D115" s="352">
        <f t="shared" si="0"/>
        <v>0</v>
      </c>
      <c r="E115" s="351"/>
    </row>
    <row r="116" spans="1:5" x14ac:dyDescent="0.2">
      <c r="A116" s="350">
        <v>5126</v>
      </c>
      <c r="B116" s="160" t="s">
        <v>395</v>
      </c>
      <c r="C116" s="161">
        <v>66431.45</v>
      </c>
      <c r="D116" s="352">
        <f t="shared" si="0"/>
        <v>6.4916863048106142E-3</v>
      </c>
      <c r="E116" s="351"/>
    </row>
    <row r="117" spans="1:5" x14ac:dyDescent="0.2">
      <c r="A117" s="350">
        <v>5127</v>
      </c>
      <c r="B117" s="160" t="s">
        <v>396</v>
      </c>
      <c r="C117" s="161">
        <v>0</v>
      </c>
      <c r="D117" s="352">
        <f t="shared" si="0"/>
        <v>0</v>
      </c>
      <c r="E117" s="351"/>
    </row>
    <row r="118" spans="1:5" x14ac:dyDescent="0.2">
      <c r="A118" s="350">
        <v>5128</v>
      </c>
      <c r="B118" s="160" t="s">
        <v>397</v>
      </c>
      <c r="C118" s="161">
        <v>0</v>
      </c>
      <c r="D118" s="352">
        <f t="shared" si="0"/>
        <v>0</v>
      </c>
      <c r="E118" s="351"/>
    </row>
    <row r="119" spans="1:5" x14ac:dyDescent="0.2">
      <c r="A119" s="350">
        <v>5129</v>
      </c>
      <c r="B119" s="160" t="s">
        <v>398</v>
      </c>
      <c r="C119" s="161">
        <v>8717.64</v>
      </c>
      <c r="D119" s="352">
        <f t="shared" si="0"/>
        <v>8.5188843835666995E-4</v>
      </c>
      <c r="E119" s="351"/>
    </row>
    <row r="120" spans="1:5" x14ac:dyDescent="0.2">
      <c r="A120" s="350">
        <v>5130</v>
      </c>
      <c r="B120" s="160" t="s">
        <v>83</v>
      </c>
      <c r="C120" s="161">
        <f>SUM(C121:C129)</f>
        <v>1003987.4299999999</v>
      </c>
      <c r="D120" s="352">
        <f t="shared" si="0"/>
        <v>9.8109727388654089E-2</v>
      </c>
      <c r="E120" s="351"/>
    </row>
    <row r="121" spans="1:5" x14ac:dyDescent="0.2">
      <c r="A121" s="350">
        <v>5131</v>
      </c>
      <c r="B121" s="160" t="s">
        <v>399</v>
      </c>
      <c r="C121" s="161">
        <v>179924.8</v>
      </c>
      <c r="D121" s="352">
        <f t="shared" si="0"/>
        <v>1.7582265027419827E-2</v>
      </c>
      <c r="E121" s="351"/>
    </row>
    <row r="122" spans="1:5" x14ac:dyDescent="0.2">
      <c r="A122" s="350">
        <v>5132</v>
      </c>
      <c r="B122" s="160" t="s">
        <v>400</v>
      </c>
      <c r="C122" s="161">
        <v>22998.36</v>
      </c>
      <c r="D122" s="352">
        <f t="shared" si="0"/>
        <v>2.2474014739269463E-3</v>
      </c>
      <c r="E122" s="351"/>
    </row>
    <row r="123" spans="1:5" x14ac:dyDescent="0.2">
      <c r="A123" s="350">
        <v>5133</v>
      </c>
      <c r="B123" s="160" t="s">
        <v>401</v>
      </c>
      <c r="C123" s="161">
        <v>326460.64</v>
      </c>
      <c r="D123" s="352">
        <f t="shared" si="0"/>
        <v>3.190175836516753E-2</v>
      </c>
      <c r="E123" s="351"/>
    </row>
    <row r="124" spans="1:5" x14ac:dyDescent="0.2">
      <c r="A124" s="350">
        <v>5134</v>
      </c>
      <c r="B124" s="160" t="s">
        <v>402</v>
      </c>
      <c r="C124" s="161">
        <v>60137.760000000002</v>
      </c>
      <c r="D124" s="352">
        <f t="shared" si="0"/>
        <v>5.8766664432883461E-3</v>
      </c>
      <c r="E124" s="351"/>
    </row>
    <row r="125" spans="1:5" x14ac:dyDescent="0.2">
      <c r="A125" s="350">
        <v>5135</v>
      </c>
      <c r="B125" s="160" t="s">
        <v>403</v>
      </c>
      <c r="C125" s="161">
        <v>248114.08</v>
      </c>
      <c r="D125" s="352">
        <f t="shared" si="0"/>
        <v>2.424572661242055E-2</v>
      </c>
      <c r="E125" s="351"/>
    </row>
    <row r="126" spans="1:5" x14ac:dyDescent="0.2">
      <c r="A126" s="350">
        <v>5136</v>
      </c>
      <c r="B126" s="160" t="s">
        <v>404</v>
      </c>
      <c r="C126" s="161">
        <v>0</v>
      </c>
      <c r="D126" s="352">
        <f t="shared" si="0"/>
        <v>0</v>
      </c>
      <c r="E126" s="351"/>
    </row>
    <row r="127" spans="1:5" x14ac:dyDescent="0.2">
      <c r="A127" s="350">
        <v>5137</v>
      </c>
      <c r="B127" s="160" t="s">
        <v>405</v>
      </c>
      <c r="C127" s="161">
        <v>6744</v>
      </c>
      <c r="D127" s="352">
        <f t="shared" si="0"/>
        <v>6.5902418868838157E-4</v>
      </c>
      <c r="E127" s="351"/>
    </row>
    <row r="128" spans="1:5" x14ac:dyDescent="0.2">
      <c r="A128" s="350">
        <v>5138</v>
      </c>
      <c r="B128" s="160" t="s">
        <v>406</v>
      </c>
      <c r="C128" s="161">
        <v>1478.7</v>
      </c>
      <c r="D128" s="352">
        <f t="shared" si="0"/>
        <v>1.4449867553581106E-4</v>
      </c>
      <c r="E128" s="351"/>
    </row>
    <row r="129" spans="1:5" x14ac:dyDescent="0.2">
      <c r="A129" s="350">
        <v>5139</v>
      </c>
      <c r="B129" s="160" t="s">
        <v>407</v>
      </c>
      <c r="C129" s="161">
        <v>158129.09</v>
      </c>
      <c r="D129" s="352">
        <f t="shared" si="0"/>
        <v>1.5452386602206712E-2</v>
      </c>
      <c r="E129" s="351"/>
    </row>
    <row r="130" spans="1:5" x14ac:dyDescent="0.2">
      <c r="A130" s="350">
        <v>5200</v>
      </c>
      <c r="B130" s="160" t="s">
        <v>408</v>
      </c>
      <c r="C130" s="161">
        <f>C131+C134+C137+C140+C145+C149+C152+C154+C160</f>
        <v>78739</v>
      </c>
      <c r="D130" s="352">
        <f t="shared" si="0"/>
        <v>7.6943810191480539E-3</v>
      </c>
      <c r="E130" s="351"/>
    </row>
    <row r="131" spans="1:5" x14ac:dyDescent="0.2">
      <c r="A131" s="350">
        <v>5210</v>
      </c>
      <c r="B131" s="160" t="s">
        <v>85</v>
      </c>
      <c r="C131" s="161">
        <f>SUM(C132:C133)</f>
        <v>0</v>
      </c>
      <c r="D131" s="352">
        <f t="shared" si="0"/>
        <v>0</v>
      </c>
      <c r="E131" s="351"/>
    </row>
    <row r="132" spans="1:5" x14ac:dyDescent="0.2">
      <c r="A132" s="350">
        <v>5211</v>
      </c>
      <c r="B132" s="160" t="s">
        <v>409</v>
      </c>
      <c r="C132" s="161">
        <v>0</v>
      </c>
      <c r="D132" s="352">
        <f t="shared" si="0"/>
        <v>0</v>
      </c>
      <c r="E132" s="351"/>
    </row>
    <row r="133" spans="1:5" x14ac:dyDescent="0.2">
      <c r="A133" s="350">
        <v>5212</v>
      </c>
      <c r="B133" s="160" t="s">
        <v>410</v>
      </c>
      <c r="C133" s="161">
        <v>0</v>
      </c>
      <c r="D133" s="352">
        <f t="shared" si="0"/>
        <v>0</v>
      </c>
      <c r="E133" s="351"/>
    </row>
    <row r="134" spans="1:5" x14ac:dyDescent="0.2">
      <c r="A134" s="350">
        <v>5220</v>
      </c>
      <c r="B134" s="160" t="s">
        <v>86</v>
      </c>
      <c r="C134" s="161">
        <f>SUM(C135:C136)</f>
        <v>0</v>
      </c>
      <c r="D134" s="352">
        <f t="shared" si="0"/>
        <v>0</v>
      </c>
      <c r="E134" s="351"/>
    </row>
    <row r="135" spans="1:5" x14ac:dyDescent="0.2">
      <c r="A135" s="350">
        <v>5221</v>
      </c>
      <c r="B135" s="160" t="s">
        <v>411</v>
      </c>
      <c r="C135" s="161">
        <v>0</v>
      </c>
      <c r="D135" s="352">
        <f t="shared" si="0"/>
        <v>0</v>
      </c>
      <c r="E135" s="351"/>
    </row>
    <row r="136" spans="1:5" x14ac:dyDescent="0.2">
      <c r="A136" s="350">
        <v>5222</v>
      </c>
      <c r="B136" s="160" t="s">
        <v>412</v>
      </c>
      <c r="C136" s="161">
        <v>0</v>
      </c>
      <c r="D136" s="352">
        <f t="shared" si="0"/>
        <v>0</v>
      </c>
      <c r="E136" s="351"/>
    </row>
    <row r="137" spans="1:5" x14ac:dyDescent="0.2">
      <c r="A137" s="350">
        <v>5230</v>
      </c>
      <c r="B137" s="160" t="s">
        <v>87</v>
      </c>
      <c r="C137" s="161">
        <f>SUM(C138:C139)</f>
        <v>0</v>
      </c>
      <c r="D137" s="352">
        <f t="shared" si="0"/>
        <v>0</v>
      </c>
      <c r="E137" s="351"/>
    </row>
    <row r="138" spans="1:5" x14ac:dyDescent="0.2">
      <c r="A138" s="350">
        <v>5231</v>
      </c>
      <c r="B138" s="160" t="s">
        <v>413</v>
      </c>
      <c r="C138" s="161">
        <v>0</v>
      </c>
      <c r="D138" s="352">
        <f t="shared" si="0"/>
        <v>0</v>
      </c>
      <c r="E138" s="351"/>
    </row>
    <row r="139" spans="1:5" x14ac:dyDescent="0.2">
      <c r="A139" s="350">
        <v>5232</v>
      </c>
      <c r="B139" s="160" t="s">
        <v>414</v>
      </c>
      <c r="C139" s="161">
        <v>0</v>
      </c>
      <c r="D139" s="352">
        <f t="shared" si="0"/>
        <v>0</v>
      </c>
      <c r="E139" s="351"/>
    </row>
    <row r="140" spans="1:5" x14ac:dyDescent="0.2">
      <c r="A140" s="350">
        <v>5240</v>
      </c>
      <c r="B140" s="160" t="s">
        <v>88</v>
      </c>
      <c r="C140" s="161">
        <f>SUM(C141:C144)</f>
        <v>78739</v>
      </c>
      <c r="D140" s="352">
        <f t="shared" si="0"/>
        <v>7.6943810191480539E-3</v>
      </c>
      <c r="E140" s="351"/>
    </row>
    <row r="141" spans="1:5" x14ac:dyDescent="0.2">
      <c r="A141" s="350">
        <v>5241</v>
      </c>
      <c r="B141" s="160" t="s">
        <v>415</v>
      </c>
      <c r="C141" s="161">
        <v>0</v>
      </c>
      <c r="D141" s="352">
        <f t="shared" si="0"/>
        <v>0</v>
      </c>
      <c r="E141" s="351"/>
    </row>
    <row r="142" spans="1:5" x14ac:dyDescent="0.2">
      <c r="A142" s="350">
        <v>5242</v>
      </c>
      <c r="B142" s="160" t="s">
        <v>416</v>
      </c>
      <c r="C142" s="161">
        <v>78739</v>
      </c>
      <c r="D142" s="352">
        <f t="shared" si="0"/>
        <v>7.6943810191480539E-3</v>
      </c>
      <c r="E142" s="351"/>
    </row>
    <row r="143" spans="1:5" x14ac:dyDescent="0.2">
      <c r="A143" s="350">
        <v>5243</v>
      </c>
      <c r="B143" s="160" t="s">
        <v>417</v>
      </c>
      <c r="C143" s="161">
        <v>0</v>
      </c>
      <c r="D143" s="352">
        <f t="shared" si="0"/>
        <v>0</v>
      </c>
      <c r="E143" s="351"/>
    </row>
    <row r="144" spans="1:5" x14ac:dyDescent="0.2">
      <c r="A144" s="350">
        <v>5244</v>
      </c>
      <c r="B144" s="160" t="s">
        <v>418</v>
      </c>
      <c r="C144" s="161">
        <v>0</v>
      </c>
      <c r="D144" s="352">
        <f t="shared" si="0"/>
        <v>0</v>
      </c>
      <c r="E144" s="351"/>
    </row>
    <row r="145" spans="1:5" x14ac:dyDescent="0.2">
      <c r="A145" s="350">
        <v>5250</v>
      </c>
      <c r="B145" s="160" t="s">
        <v>89</v>
      </c>
      <c r="C145" s="161">
        <f>SUM(C146:C148)</f>
        <v>0</v>
      </c>
      <c r="D145" s="352">
        <f t="shared" si="0"/>
        <v>0</v>
      </c>
      <c r="E145" s="351"/>
    </row>
    <row r="146" spans="1:5" x14ac:dyDescent="0.2">
      <c r="A146" s="350">
        <v>5251</v>
      </c>
      <c r="B146" s="160" t="s">
        <v>419</v>
      </c>
      <c r="C146" s="161">
        <v>0</v>
      </c>
      <c r="D146" s="352">
        <f t="shared" si="0"/>
        <v>0</v>
      </c>
      <c r="E146" s="351"/>
    </row>
    <row r="147" spans="1:5" x14ac:dyDescent="0.2">
      <c r="A147" s="350">
        <v>5252</v>
      </c>
      <c r="B147" s="160" t="s">
        <v>420</v>
      </c>
      <c r="C147" s="161">
        <v>0</v>
      </c>
      <c r="D147" s="352">
        <f t="shared" si="0"/>
        <v>0</v>
      </c>
      <c r="E147" s="351"/>
    </row>
    <row r="148" spans="1:5" x14ac:dyDescent="0.2">
      <c r="A148" s="350">
        <v>5259</v>
      </c>
      <c r="B148" s="160" t="s">
        <v>421</v>
      </c>
      <c r="C148" s="161">
        <v>0</v>
      </c>
      <c r="D148" s="352">
        <f t="shared" si="0"/>
        <v>0</v>
      </c>
      <c r="E148" s="351"/>
    </row>
    <row r="149" spans="1:5" x14ac:dyDescent="0.2">
      <c r="A149" s="350">
        <v>5260</v>
      </c>
      <c r="B149" s="160" t="s">
        <v>90</v>
      </c>
      <c r="C149" s="161">
        <f>SUM(C150:C151)</f>
        <v>0</v>
      </c>
      <c r="D149" s="352">
        <f t="shared" si="0"/>
        <v>0</v>
      </c>
      <c r="E149" s="351"/>
    </row>
    <row r="150" spans="1:5" x14ac:dyDescent="0.2">
      <c r="A150" s="350">
        <v>5261</v>
      </c>
      <c r="B150" s="160" t="s">
        <v>422</v>
      </c>
      <c r="C150" s="161">
        <v>0</v>
      </c>
      <c r="D150" s="352">
        <f t="shared" si="0"/>
        <v>0</v>
      </c>
      <c r="E150" s="351"/>
    </row>
    <row r="151" spans="1:5" x14ac:dyDescent="0.2">
      <c r="A151" s="350">
        <v>5262</v>
      </c>
      <c r="B151" s="160" t="s">
        <v>423</v>
      </c>
      <c r="C151" s="161">
        <v>0</v>
      </c>
      <c r="D151" s="352">
        <f t="shared" si="0"/>
        <v>0</v>
      </c>
      <c r="E151" s="351"/>
    </row>
    <row r="152" spans="1:5" x14ac:dyDescent="0.2">
      <c r="A152" s="350">
        <v>5270</v>
      </c>
      <c r="B152" s="160" t="s">
        <v>91</v>
      </c>
      <c r="C152" s="161">
        <f>SUM(C153)</f>
        <v>0</v>
      </c>
      <c r="D152" s="352">
        <f t="shared" si="0"/>
        <v>0</v>
      </c>
      <c r="E152" s="351"/>
    </row>
    <row r="153" spans="1:5" x14ac:dyDescent="0.2">
      <c r="A153" s="350">
        <v>5271</v>
      </c>
      <c r="B153" s="160" t="s">
        <v>424</v>
      </c>
      <c r="C153" s="161">
        <v>0</v>
      </c>
      <c r="D153" s="352">
        <f t="shared" si="0"/>
        <v>0</v>
      </c>
      <c r="E153" s="351"/>
    </row>
    <row r="154" spans="1:5" x14ac:dyDescent="0.2">
      <c r="A154" s="350">
        <v>5280</v>
      </c>
      <c r="B154" s="160" t="s">
        <v>92</v>
      </c>
      <c r="C154" s="161">
        <f>SUM(C155:C159)</f>
        <v>0</v>
      </c>
      <c r="D154" s="352">
        <f t="shared" si="0"/>
        <v>0</v>
      </c>
      <c r="E154" s="351"/>
    </row>
    <row r="155" spans="1:5" x14ac:dyDescent="0.2">
      <c r="A155" s="350">
        <v>5281</v>
      </c>
      <c r="B155" s="160" t="s">
        <v>425</v>
      </c>
      <c r="C155" s="161">
        <v>0</v>
      </c>
      <c r="D155" s="352">
        <f t="shared" si="0"/>
        <v>0</v>
      </c>
      <c r="E155" s="351"/>
    </row>
    <row r="156" spans="1:5" x14ac:dyDescent="0.2">
      <c r="A156" s="350">
        <v>5282</v>
      </c>
      <c r="B156" s="160" t="s">
        <v>426</v>
      </c>
      <c r="C156" s="161">
        <v>0</v>
      </c>
      <c r="D156" s="352">
        <f t="shared" si="0"/>
        <v>0</v>
      </c>
      <c r="E156" s="351"/>
    </row>
    <row r="157" spans="1:5" x14ac:dyDescent="0.2">
      <c r="A157" s="350">
        <v>5283</v>
      </c>
      <c r="B157" s="160" t="s">
        <v>427</v>
      </c>
      <c r="C157" s="161">
        <v>0</v>
      </c>
      <c r="D157" s="352">
        <f t="shared" si="0"/>
        <v>0</v>
      </c>
      <c r="E157" s="351"/>
    </row>
    <row r="158" spans="1:5" x14ac:dyDescent="0.2">
      <c r="A158" s="350">
        <v>5284</v>
      </c>
      <c r="B158" s="160" t="s">
        <v>428</v>
      </c>
      <c r="C158" s="161">
        <v>0</v>
      </c>
      <c r="D158" s="352">
        <f t="shared" si="0"/>
        <v>0</v>
      </c>
      <c r="E158" s="351"/>
    </row>
    <row r="159" spans="1:5" x14ac:dyDescent="0.2">
      <c r="A159" s="350">
        <v>5285</v>
      </c>
      <c r="B159" s="160" t="s">
        <v>429</v>
      </c>
      <c r="C159" s="161">
        <v>0</v>
      </c>
      <c r="D159" s="352">
        <f t="shared" si="0"/>
        <v>0</v>
      </c>
      <c r="E159" s="351"/>
    </row>
    <row r="160" spans="1:5" x14ac:dyDescent="0.2">
      <c r="A160" s="350">
        <v>5290</v>
      </c>
      <c r="B160" s="160" t="s">
        <v>93</v>
      </c>
      <c r="C160" s="161">
        <f>SUM(C161:C162)</f>
        <v>0</v>
      </c>
      <c r="D160" s="352">
        <f t="shared" si="0"/>
        <v>0</v>
      </c>
      <c r="E160" s="351"/>
    </row>
    <row r="161" spans="1:5" x14ac:dyDescent="0.2">
      <c r="A161" s="350">
        <v>5291</v>
      </c>
      <c r="B161" s="160" t="s">
        <v>430</v>
      </c>
      <c r="C161" s="161">
        <v>0</v>
      </c>
      <c r="D161" s="352">
        <f t="shared" si="0"/>
        <v>0</v>
      </c>
      <c r="E161" s="351"/>
    </row>
    <row r="162" spans="1:5" x14ac:dyDescent="0.2">
      <c r="A162" s="350">
        <v>5292</v>
      </c>
      <c r="B162" s="160" t="s">
        <v>431</v>
      </c>
      <c r="C162" s="161">
        <v>0</v>
      </c>
      <c r="D162" s="352">
        <f t="shared" si="0"/>
        <v>0</v>
      </c>
      <c r="E162" s="351"/>
    </row>
    <row r="163" spans="1:5" x14ac:dyDescent="0.2">
      <c r="A163" s="350">
        <v>5300</v>
      </c>
      <c r="B163" s="160" t="s">
        <v>432</v>
      </c>
      <c r="C163" s="161">
        <f>C164+C167+C170</f>
        <v>0</v>
      </c>
      <c r="D163" s="352">
        <f t="shared" si="0"/>
        <v>0</v>
      </c>
      <c r="E163" s="351"/>
    </row>
    <row r="164" spans="1:5" x14ac:dyDescent="0.2">
      <c r="A164" s="350">
        <v>5310</v>
      </c>
      <c r="B164" s="160" t="s">
        <v>95</v>
      </c>
      <c r="C164" s="161">
        <f>C165+C166</f>
        <v>0</v>
      </c>
      <c r="D164" s="352">
        <f t="shared" si="0"/>
        <v>0</v>
      </c>
      <c r="E164" s="351"/>
    </row>
    <row r="165" spans="1:5" x14ac:dyDescent="0.2">
      <c r="A165" s="350">
        <v>5311</v>
      </c>
      <c r="B165" s="160" t="s">
        <v>433</v>
      </c>
      <c r="C165" s="161">
        <v>0</v>
      </c>
      <c r="D165" s="352">
        <f t="shared" si="0"/>
        <v>0</v>
      </c>
      <c r="E165" s="351"/>
    </row>
    <row r="166" spans="1:5" x14ac:dyDescent="0.2">
      <c r="A166" s="350">
        <v>5312</v>
      </c>
      <c r="B166" s="160" t="s">
        <v>434</v>
      </c>
      <c r="C166" s="161">
        <v>0</v>
      </c>
      <c r="D166" s="352">
        <f t="shared" si="0"/>
        <v>0</v>
      </c>
      <c r="E166" s="351"/>
    </row>
    <row r="167" spans="1:5" x14ac:dyDescent="0.2">
      <c r="A167" s="350">
        <v>5320</v>
      </c>
      <c r="B167" s="160" t="s">
        <v>2</v>
      </c>
      <c r="C167" s="161">
        <f>SUM(C168:C169)</f>
        <v>0</v>
      </c>
      <c r="D167" s="352">
        <f t="shared" ref="D167:D223" si="1">C167/$C$101</f>
        <v>0</v>
      </c>
      <c r="E167" s="351"/>
    </row>
    <row r="168" spans="1:5" x14ac:dyDescent="0.2">
      <c r="A168" s="350">
        <v>5321</v>
      </c>
      <c r="B168" s="160" t="s">
        <v>435</v>
      </c>
      <c r="C168" s="161">
        <v>0</v>
      </c>
      <c r="D168" s="352">
        <f t="shared" si="1"/>
        <v>0</v>
      </c>
      <c r="E168" s="351"/>
    </row>
    <row r="169" spans="1:5" x14ac:dyDescent="0.2">
      <c r="A169" s="350">
        <v>5322</v>
      </c>
      <c r="B169" s="160" t="s">
        <v>436</v>
      </c>
      <c r="C169" s="161">
        <v>0</v>
      </c>
      <c r="D169" s="352">
        <f t="shared" si="1"/>
        <v>0</v>
      </c>
      <c r="E169" s="351"/>
    </row>
    <row r="170" spans="1:5" x14ac:dyDescent="0.2">
      <c r="A170" s="350">
        <v>5330</v>
      </c>
      <c r="B170" s="160" t="s">
        <v>96</v>
      </c>
      <c r="C170" s="161">
        <f>SUM(C171:C172)</f>
        <v>0</v>
      </c>
      <c r="D170" s="352">
        <f t="shared" si="1"/>
        <v>0</v>
      </c>
      <c r="E170" s="351"/>
    </row>
    <row r="171" spans="1:5" x14ac:dyDescent="0.2">
      <c r="A171" s="350">
        <v>5331</v>
      </c>
      <c r="B171" s="160" t="s">
        <v>437</v>
      </c>
      <c r="C171" s="161">
        <v>0</v>
      </c>
      <c r="D171" s="352">
        <f t="shared" si="1"/>
        <v>0</v>
      </c>
      <c r="E171" s="351"/>
    </row>
    <row r="172" spans="1:5" x14ac:dyDescent="0.2">
      <c r="A172" s="350">
        <v>5332</v>
      </c>
      <c r="B172" s="160" t="s">
        <v>438</v>
      </c>
      <c r="C172" s="161">
        <v>0</v>
      </c>
      <c r="D172" s="352">
        <f t="shared" si="1"/>
        <v>0</v>
      </c>
      <c r="E172" s="351"/>
    </row>
    <row r="173" spans="1:5" x14ac:dyDescent="0.2">
      <c r="A173" s="350">
        <v>5400</v>
      </c>
      <c r="B173" s="160" t="s">
        <v>439</v>
      </c>
      <c r="C173" s="161">
        <f>C174+C177+C180+C183+C185</f>
        <v>0</v>
      </c>
      <c r="D173" s="352">
        <f t="shared" si="1"/>
        <v>0</v>
      </c>
      <c r="E173" s="351"/>
    </row>
    <row r="174" spans="1:5" x14ac:dyDescent="0.2">
      <c r="A174" s="350">
        <v>5410</v>
      </c>
      <c r="B174" s="160" t="s">
        <v>98</v>
      </c>
      <c r="C174" s="161">
        <f>SUM(C175:C176)</f>
        <v>0</v>
      </c>
      <c r="D174" s="352">
        <f t="shared" si="1"/>
        <v>0</v>
      </c>
      <c r="E174" s="351"/>
    </row>
    <row r="175" spans="1:5" x14ac:dyDescent="0.2">
      <c r="A175" s="350">
        <v>5411</v>
      </c>
      <c r="B175" s="160" t="s">
        <v>440</v>
      </c>
      <c r="C175" s="161">
        <v>0</v>
      </c>
      <c r="D175" s="352">
        <f t="shared" si="1"/>
        <v>0</v>
      </c>
      <c r="E175" s="351"/>
    </row>
    <row r="176" spans="1:5" x14ac:dyDescent="0.2">
      <c r="A176" s="350">
        <v>5412</v>
      </c>
      <c r="B176" s="160" t="s">
        <v>441</v>
      </c>
      <c r="C176" s="161">
        <v>0</v>
      </c>
      <c r="D176" s="352">
        <f t="shared" si="1"/>
        <v>0</v>
      </c>
      <c r="E176" s="351"/>
    </row>
    <row r="177" spans="1:5" x14ac:dyDescent="0.2">
      <c r="A177" s="350">
        <v>5420</v>
      </c>
      <c r="B177" s="160" t="s">
        <v>99</v>
      </c>
      <c r="C177" s="161">
        <f>SUM(C178:C179)</f>
        <v>0</v>
      </c>
      <c r="D177" s="352">
        <f t="shared" si="1"/>
        <v>0</v>
      </c>
      <c r="E177" s="351"/>
    </row>
    <row r="178" spans="1:5" x14ac:dyDescent="0.2">
      <c r="A178" s="350">
        <v>5421</v>
      </c>
      <c r="B178" s="160" t="s">
        <v>442</v>
      </c>
      <c r="C178" s="161">
        <v>0</v>
      </c>
      <c r="D178" s="352">
        <f t="shared" si="1"/>
        <v>0</v>
      </c>
      <c r="E178" s="351"/>
    </row>
    <row r="179" spans="1:5" x14ac:dyDescent="0.2">
      <c r="A179" s="350">
        <v>5422</v>
      </c>
      <c r="B179" s="160" t="s">
        <v>443</v>
      </c>
      <c r="C179" s="161">
        <v>0</v>
      </c>
      <c r="D179" s="352">
        <f t="shared" si="1"/>
        <v>0</v>
      </c>
      <c r="E179" s="351"/>
    </row>
    <row r="180" spans="1:5" x14ac:dyDescent="0.2">
      <c r="A180" s="350">
        <v>5430</v>
      </c>
      <c r="B180" s="160" t="s">
        <v>100</v>
      </c>
      <c r="C180" s="161">
        <f>SUM(C181:C182)</f>
        <v>0</v>
      </c>
      <c r="D180" s="352">
        <f t="shared" si="1"/>
        <v>0</v>
      </c>
      <c r="E180" s="351"/>
    </row>
    <row r="181" spans="1:5" x14ac:dyDescent="0.2">
      <c r="A181" s="350">
        <v>5431</v>
      </c>
      <c r="B181" s="160" t="s">
        <v>444</v>
      </c>
      <c r="C181" s="161">
        <v>0</v>
      </c>
      <c r="D181" s="352">
        <f t="shared" si="1"/>
        <v>0</v>
      </c>
      <c r="E181" s="351"/>
    </row>
    <row r="182" spans="1:5" x14ac:dyDescent="0.2">
      <c r="A182" s="350">
        <v>5432</v>
      </c>
      <c r="B182" s="160" t="s">
        <v>445</v>
      </c>
      <c r="C182" s="161">
        <v>0</v>
      </c>
      <c r="D182" s="352">
        <f t="shared" si="1"/>
        <v>0</v>
      </c>
      <c r="E182" s="351"/>
    </row>
    <row r="183" spans="1:5" x14ac:dyDescent="0.2">
      <c r="A183" s="350">
        <v>5440</v>
      </c>
      <c r="B183" s="160" t="s">
        <v>101</v>
      </c>
      <c r="C183" s="161">
        <f>SUM(C184)</f>
        <v>0</v>
      </c>
      <c r="D183" s="352">
        <f t="shared" si="1"/>
        <v>0</v>
      </c>
      <c r="E183" s="351"/>
    </row>
    <row r="184" spans="1:5" x14ac:dyDescent="0.2">
      <c r="A184" s="350">
        <v>5441</v>
      </c>
      <c r="B184" s="160" t="s">
        <v>101</v>
      </c>
      <c r="C184" s="161">
        <v>0</v>
      </c>
      <c r="D184" s="352">
        <f t="shared" si="1"/>
        <v>0</v>
      </c>
      <c r="E184" s="351"/>
    </row>
    <row r="185" spans="1:5" x14ac:dyDescent="0.2">
      <c r="A185" s="350">
        <v>5450</v>
      </c>
      <c r="B185" s="160" t="s">
        <v>102</v>
      </c>
      <c r="C185" s="161">
        <f>SUM(C186:C187)</f>
        <v>0</v>
      </c>
      <c r="D185" s="352">
        <f t="shared" si="1"/>
        <v>0</v>
      </c>
      <c r="E185" s="351"/>
    </row>
    <row r="186" spans="1:5" x14ac:dyDescent="0.2">
      <c r="A186" s="350">
        <v>5451</v>
      </c>
      <c r="B186" s="160" t="s">
        <v>446</v>
      </c>
      <c r="C186" s="161">
        <v>0</v>
      </c>
      <c r="D186" s="352">
        <f t="shared" si="1"/>
        <v>0</v>
      </c>
      <c r="E186" s="351"/>
    </row>
    <row r="187" spans="1:5" x14ac:dyDescent="0.2">
      <c r="A187" s="350">
        <v>5452</v>
      </c>
      <c r="B187" s="160" t="s">
        <v>447</v>
      </c>
      <c r="C187" s="161">
        <v>0</v>
      </c>
      <c r="D187" s="352">
        <f t="shared" si="1"/>
        <v>0</v>
      </c>
      <c r="E187" s="351"/>
    </row>
    <row r="188" spans="1:5" x14ac:dyDescent="0.2">
      <c r="A188" s="350">
        <v>5500</v>
      </c>
      <c r="B188" s="160" t="s">
        <v>448</v>
      </c>
      <c r="C188" s="161">
        <f>C189+C198+C201+C207+C209+C211</f>
        <v>0</v>
      </c>
      <c r="D188" s="352">
        <f t="shared" si="1"/>
        <v>0</v>
      </c>
      <c r="E188" s="351"/>
    </row>
    <row r="189" spans="1:5" x14ac:dyDescent="0.2">
      <c r="A189" s="350">
        <v>5510</v>
      </c>
      <c r="B189" s="160" t="s">
        <v>104</v>
      </c>
      <c r="C189" s="161">
        <f>SUM(C190:C197)</f>
        <v>0</v>
      </c>
      <c r="D189" s="352">
        <f t="shared" si="1"/>
        <v>0</v>
      </c>
      <c r="E189" s="351"/>
    </row>
    <row r="190" spans="1:5" x14ac:dyDescent="0.2">
      <c r="A190" s="350">
        <v>5511</v>
      </c>
      <c r="B190" s="160" t="s">
        <v>449</v>
      </c>
      <c r="C190" s="161">
        <v>0</v>
      </c>
      <c r="D190" s="352">
        <f t="shared" si="1"/>
        <v>0</v>
      </c>
      <c r="E190" s="351"/>
    </row>
    <row r="191" spans="1:5" x14ac:dyDescent="0.2">
      <c r="A191" s="350">
        <v>5512</v>
      </c>
      <c r="B191" s="160" t="s">
        <v>450</v>
      </c>
      <c r="C191" s="161">
        <v>0</v>
      </c>
      <c r="D191" s="352">
        <f t="shared" si="1"/>
        <v>0</v>
      </c>
      <c r="E191" s="351"/>
    </row>
    <row r="192" spans="1:5" x14ac:dyDescent="0.2">
      <c r="A192" s="350">
        <v>5513</v>
      </c>
      <c r="B192" s="160" t="s">
        <v>451</v>
      </c>
      <c r="C192" s="161">
        <v>0</v>
      </c>
      <c r="D192" s="352">
        <f t="shared" si="1"/>
        <v>0</v>
      </c>
      <c r="E192" s="351"/>
    </row>
    <row r="193" spans="1:5" x14ac:dyDescent="0.2">
      <c r="A193" s="350">
        <v>5514</v>
      </c>
      <c r="B193" s="160" t="s">
        <v>452</v>
      </c>
      <c r="C193" s="161">
        <v>0</v>
      </c>
      <c r="D193" s="352">
        <f t="shared" si="1"/>
        <v>0</v>
      </c>
      <c r="E193" s="351"/>
    </row>
    <row r="194" spans="1:5" x14ac:dyDescent="0.2">
      <c r="A194" s="350">
        <v>5515</v>
      </c>
      <c r="B194" s="160" t="s">
        <v>453</v>
      </c>
      <c r="C194" s="161">
        <v>0</v>
      </c>
      <c r="D194" s="352">
        <f t="shared" si="1"/>
        <v>0</v>
      </c>
      <c r="E194" s="351"/>
    </row>
    <row r="195" spans="1:5" x14ac:dyDescent="0.2">
      <c r="A195" s="350">
        <v>5516</v>
      </c>
      <c r="B195" s="160" t="s">
        <v>454</v>
      </c>
      <c r="C195" s="161">
        <v>0</v>
      </c>
      <c r="D195" s="352">
        <f t="shared" si="1"/>
        <v>0</v>
      </c>
      <c r="E195" s="351"/>
    </row>
    <row r="196" spans="1:5" x14ac:dyDescent="0.2">
      <c r="A196" s="350">
        <v>5517</v>
      </c>
      <c r="B196" s="160" t="s">
        <v>455</v>
      </c>
      <c r="C196" s="161">
        <v>0</v>
      </c>
      <c r="D196" s="352">
        <f t="shared" si="1"/>
        <v>0</v>
      </c>
      <c r="E196" s="351"/>
    </row>
    <row r="197" spans="1:5" x14ac:dyDescent="0.2">
      <c r="A197" s="350">
        <v>5518</v>
      </c>
      <c r="B197" s="160" t="s">
        <v>456</v>
      </c>
      <c r="C197" s="161">
        <v>0</v>
      </c>
      <c r="D197" s="352">
        <f t="shared" si="1"/>
        <v>0</v>
      </c>
      <c r="E197" s="351"/>
    </row>
    <row r="198" spans="1:5" x14ac:dyDescent="0.2">
      <c r="A198" s="350">
        <v>5520</v>
      </c>
      <c r="B198" s="160" t="s">
        <v>105</v>
      </c>
      <c r="C198" s="161">
        <f>SUM(C199:C200)</f>
        <v>0</v>
      </c>
      <c r="D198" s="352">
        <f t="shared" si="1"/>
        <v>0</v>
      </c>
      <c r="E198" s="351"/>
    </row>
    <row r="199" spans="1:5" x14ac:dyDescent="0.2">
      <c r="A199" s="350">
        <v>5521</v>
      </c>
      <c r="B199" s="160" t="s">
        <v>457</v>
      </c>
      <c r="C199" s="161">
        <v>0</v>
      </c>
      <c r="D199" s="352">
        <f t="shared" si="1"/>
        <v>0</v>
      </c>
      <c r="E199" s="351"/>
    </row>
    <row r="200" spans="1:5" x14ac:dyDescent="0.2">
      <c r="A200" s="350">
        <v>5522</v>
      </c>
      <c r="B200" s="160" t="s">
        <v>458</v>
      </c>
      <c r="C200" s="161">
        <v>0</v>
      </c>
      <c r="D200" s="352">
        <f t="shared" si="1"/>
        <v>0</v>
      </c>
      <c r="E200" s="351"/>
    </row>
    <row r="201" spans="1:5" x14ac:dyDescent="0.2">
      <c r="A201" s="350">
        <v>5530</v>
      </c>
      <c r="B201" s="160" t="s">
        <v>106</v>
      </c>
      <c r="C201" s="161">
        <f>SUM(C202:C206)</f>
        <v>0</v>
      </c>
      <c r="D201" s="352">
        <f t="shared" si="1"/>
        <v>0</v>
      </c>
      <c r="E201" s="351"/>
    </row>
    <row r="202" spans="1:5" x14ac:dyDescent="0.2">
      <c r="A202" s="350">
        <v>5531</v>
      </c>
      <c r="B202" s="160" t="s">
        <v>459</v>
      </c>
      <c r="C202" s="161">
        <v>0</v>
      </c>
      <c r="D202" s="352">
        <f t="shared" si="1"/>
        <v>0</v>
      </c>
      <c r="E202" s="351"/>
    </row>
    <row r="203" spans="1:5" x14ac:dyDescent="0.2">
      <c r="A203" s="350">
        <v>5532</v>
      </c>
      <c r="B203" s="160" t="s">
        <v>460</v>
      </c>
      <c r="C203" s="161">
        <v>0</v>
      </c>
      <c r="D203" s="352">
        <f t="shared" si="1"/>
        <v>0</v>
      </c>
      <c r="E203" s="351"/>
    </row>
    <row r="204" spans="1:5" x14ac:dyDescent="0.2">
      <c r="A204" s="350">
        <v>5533</v>
      </c>
      <c r="B204" s="160" t="s">
        <v>461</v>
      </c>
      <c r="C204" s="161">
        <v>0</v>
      </c>
      <c r="D204" s="352">
        <f t="shared" si="1"/>
        <v>0</v>
      </c>
      <c r="E204" s="351"/>
    </row>
    <row r="205" spans="1:5" x14ac:dyDescent="0.2">
      <c r="A205" s="350">
        <v>5534</v>
      </c>
      <c r="B205" s="160" t="s">
        <v>462</v>
      </c>
      <c r="C205" s="161">
        <v>0</v>
      </c>
      <c r="D205" s="352">
        <f t="shared" si="1"/>
        <v>0</v>
      </c>
      <c r="E205" s="351"/>
    </row>
    <row r="206" spans="1:5" x14ac:dyDescent="0.2">
      <c r="A206" s="350">
        <v>5535</v>
      </c>
      <c r="B206" s="160" t="s">
        <v>463</v>
      </c>
      <c r="C206" s="161">
        <v>0</v>
      </c>
      <c r="D206" s="352">
        <f t="shared" si="1"/>
        <v>0</v>
      </c>
      <c r="E206" s="351"/>
    </row>
    <row r="207" spans="1:5" x14ac:dyDescent="0.2">
      <c r="A207" s="350">
        <v>5540</v>
      </c>
      <c r="B207" s="160" t="s">
        <v>107</v>
      </c>
      <c r="C207" s="161">
        <f>SUM(C208)</f>
        <v>0</v>
      </c>
      <c r="D207" s="352">
        <f t="shared" si="1"/>
        <v>0</v>
      </c>
      <c r="E207" s="351"/>
    </row>
    <row r="208" spans="1:5" x14ac:dyDescent="0.2">
      <c r="A208" s="350">
        <v>5541</v>
      </c>
      <c r="B208" s="160" t="s">
        <v>107</v>
      </c>
      <c r="C208" s="161">
        <v>0</v>
      </c>
      <c r="D208" s="352">
        <f t="shared" si="1"/>
        <v>0</v>
      </c>
      <c r="E208" s="351"/>
    </row>
    <row r="209" spans="1:5" x14ac:dyDescent="0.2">
      <c r="A209" s="350">
        <v>5550</v>
      </c>
      <c r="B209" s="160" t="s">
        <v>108</v>
      </c>
      <c r="C209" s="161">
        <f>C210</f>
        <v>0</v>
      </c>
      <c r="D209" s="352">
        <f t="shared" si="1"/>
        <v>0</v>
      </c>
      <c r="E209" s="351"/>
    </row>
    <row r="210" spans="1:5" x14ac:dyDescent="0.2">
      <c r="A210" s="350">
        <v>5551</v>
      </c>
      <c r="B210" s="160" t="s">
        <v>108</v>
      </c>
      <c r="C210" s="161">
        <v>0</v>
      </c>
      <c r="D210" s="352">
        <f t="shared" si="1"/>
        <v>0</v>
      </c>
      <c r="E210" s="351"/>
    </row>
    <row r="211" spans="1:5" x14ac:dyDescent="0.2">
      <c r="A211" s="350">
        <v>5590</v>
      </c>
      <c r="B211" s="160" t="s">
        <v>109</v>
      </c>
      <c r="C211" s="161">
        <f>SUM(C212:C220)</f>
        <v>0</v>
      </c>
      <c r="D211" s="352">
        <f t="shared" si="1"/>
        <v>0</v>
      </c>
      <c r="E211" s="351"/>
    </row>
    <row r="212" spans="1:5" x14ac:dyDescent="0.2">
      <c r="A212" s="350">
        <v>5591</v>
      </c>
      <c r="B212" s="160" t="s">
        <v>464</v>
      </c>
      <c r="C212" s="161">
        <v>0</v>
      </c>
      <c r="D212" s="352">
        <f t="shared" si="1"/>
        <v>0</v>
      </c>
      <c r="E212" s="351"/>
    </row>
    <row r="213" spans="1:5" x14ac:dyDescent="0.2">
      <c r="A213" s="350">
        <v>5592</v>
      </c>
      <c r="B213" s="160" t="s">
        <v>465</v>
      </c>
      <c r="C213" s="161">
        <v>0</v>
      </c>
      <c r="D213" s="352">
        <f t="shared" si="1"/>
        <v>0</v>
      </c>
      <c r="E213" s="351"/>
    </row>
    <row r="214" spans="1:5" x14ac:dyDescent="0.2">
      <c r="A214" s="350">
        <v>5593</v>
      </c>
      <c r="B214" s="160" t="s">
        <v>466</v>
      </c>
      <c r="C214" s="161">
        <v>0</v>
      </c>
      <c r="D214" s="352">
        <f t="shared" si="1"/>
        <v>0</v>
      </c>
      <c r="E214" s="351"/>
    </row>
    <row r="215" spans="1:5" x14ac:dyDescent="0.2">
      <c r="A215" s="350">
        <v>5594</v>
      </c>
      <c r="B215" s="160" t="s">
        <v>467</v>
      </c>
      <c r="C215" s="161">
        <v>0</v>
      </c>
      <c r="D215" s="352">
        <f t="shared" si="1"/>
        <v>0</v>
      </c>
      <c r="E215" s="351"/>
    </row>
    <row r="216" spans="1:5" x14ac:dyDescent="0.2">
      <c r="A216" s="350">
        <v>5595</v>
      </c>
      <c r="B216" s="160" t="s">
        <v>468</v>
      </c>
      <c r="C216" s="161">
        <v>0</v>
      </c>
      <c r="D216" s="352">
        <f t="shared" si="1"/>
        <v>0</v>
      </c>
      <c r="E216" s="351"/>
    </row>
    <row r="217" spans="1:5" x14ac:dyDescent="0.2">
      <c r="A217" s="350">
        <v>5596</v>
      </c>
      <c r="B217" s="160" t="s">
        <v>20</v>
      </c>
      <c r="C217" s="161">
        <v>0</v>
      </c>
      <c r="D217" s="352">
        <f t="shared" si="1"/>
        <v>0</v>
      </c>
      <c r="E217" s="351"/>
    </row>
    <row r="218" spans="1:5" x14ac:dyDescent="0.2">
      <c r="A218" s="350">
        <v>5597</v>
      </c>
      <c r="B218" s="160" t="s">
        <v>469</v>
      </c>
      <c r="C218" s="161">
        <v>0</v>
      </c>
      <c r="D218" s="352">
        <f t="shared" si="1"/>
        <v>0</v>
      </c>
      <c r="E218" s="351"/>
    </row>
    <row r="219" spans="1:5" x14ac:dyDescent="0.2">
      <c r="A219" s="350">
        <v>5598</v>
      </c>
      <c r="B219" s="160" t="s">
        <v>470</v>
      </c>
      <c r="C219" s="161">
        <v>0</v>
      </c>
      <c r="D219" s="352">
        <f t="shared" si="1"/>
        <v>0</v>
      </c>
      <c r="E219" s="351"/>
    </row>
    <row r="220" spans="1:5" x14ac:dyDescent="0.2">
      <c r="A220" s="350">
        <v>5599</v>
      </c>
      <c r="B220" s="160" t="s">
        <v>471</v>
      </c>
      <c r="C220" s="161">
        <v>0</v>
      </c>
      <c r="D220" s="352">
        <f t="shared" si="1"/>
        <v>0</v>
      </c>
      <c r="E220" s="351"/>
    </row>
    <row r="221" spans="1:5" x14ac:dyDescent="0.2">
      <c r="A221" s="350">
        <v>5600</v>
      </c>
      <c r="B221" s="160" t="s">
        <v>472</v>
      </c>
      <c r="C221" s="161">
        <f>C222+C223</f>
        <v>0</v>
      </c>
      <c r="D221" s="352">
        <f t="shared" si="1"/>
        <v>0</v>
      </c>
      <c r="E221" s="351"/>
    </row>
    <row r="222" spans="1:5" x14ac:dyDescent="0.2">
      <c r="A222" s="350">
        <v>5610</v>
      </c>
      <c r="B222" s="160" t="s">
        <v>111</v>
      </c>
      <c r="C222" s="161">
        <f>C223</f>
        <v>0</v>
      </c>
      <c r="D222" s="352">
        <f t="shared" si="1"/>
        <v>0</v>
      </c>
      <c r="E222" s="351"/>
    </row>
    <row r="223" spans="1:5" x14ac:dyDescent="0.2">
      <c r="A223" s="350">
        <v>5611</v>
      </c>
      <c r="B223" s="160" t="s">
        <v>473</v>
      </c>
      <c r="C223" s="161">
        <v>0</v>
      </c>
      <c r="D223" s="352">
        <f t="shared" si="1"/>
        <v>0</v>
      </c>
      <c r="E223" s="3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27"/>
  <sheetViews>
    <sheetView workbookViewId="0">
      <selection activeCell="A30" sqref="A30:XFD37"/>
    </sheetView>
  </sheetViews>
  <sheetFormatPr baseColWidth="10" defaultColWidth="10.6640625" defaultRowHeight="11.25" x14ac:dyDescent="0.2"/>
  <cols>
    <col min="1" max="1" width="11.6640625" style="167" customWidth="1"/>
    <col min="2" max="2" width="56.1640625" style="167" customWidth="1"/>
    <col min="3" max="3" width="51.1640625" style="167" bestFit="1" customWidth="1"/>
    <col min="4" max="5" width="19.5" style="167" customWidth="1"/>
    <col min="6" max="16384" width="10.6640625" style="167"/>
  </cols>
  <sheetData>
    <row r="1" spans="1:5" ht="18.95" customHeight="1" x14ac:dyDescent="0.2">
      <c r="A1" s="582" t="s">
        <v>1970</v>
      </c>
      <c r="B1" s="582"/>
      <c r="C1" s="582"/>
      <c r="D1" s="165" t="s">
        <v>190</v>
      </c>
      <c r="E1" s="166">
        <v>2020</v>
      </c>
    </row>
    <row r="2" spans="1:5" ht="18.95" customHeight="1" x14ac:dyDescent="0.2">
      <c r="A2" s="582" t="s">
        <v>474</v>
      </c>
      <c r="B2" s="582"/>
      <c r="C2" s="582"/>
      <c r="D2" s="165" t="s">
        <v>192</v>
      </c>
      <c r="E2" s="166" t="str">
        <f>[1]ESF!H2</f>
        <v>Trimestral</v>
      </c>
    </row>
    <row r="3" spans="1:5" ht="18.95" customHeight="1" x14ac:dyDescent="0.2">
      <c r="A3" s="582" t="s">
        <v>1971</v>
      </c>
      <c r="B3" s="582"/>
      <c r="C3" s="582"/>
      <c r="D3" s="165" t="s">
        <v>193</v>
      </c>
      <c r="E3" s="166">
        <v>3</v>
      </c>
    </row>
    <row r="5" spans="1:5" x14ac:dyDescent="0.2">
      <c r="A5" s="168" t="s">
        <v>194</v>
      </c>
      <c r="B5" s="169"/>
      <c r="C5" s="169"/>
      <c r="D5" s="169"/>
      <c r="E5" s="169"/>
    </row>
    <row r="6" spans="1:5" x14ac:dyDescent="0.2">
      <c r="A6" s="169" t="s">
        <v>475</v>
      </c>
      <c r="B6" s="169"/>
      <c r="C6" s="169"/>
      <c r="D6" s="169"/>
      <c r="E6" s="169"/>
    </row>
    <row r="7" spans="1:5" x14ac:dyDescent="0.2">
      <c r="A7" s="170" t="s">
        <v>196</v>
      </c>
      <c r="B7" s="170" t="s">
        <v>197</v>
      </c>
      <c r="C7" s="170" t="s">
        <v>198</v>
      </c>
      <c r="D7" s="170" t="s">
        <v>199</v>
      </c>
      <c r="E7" s="170" t="s">
        <v>297</v>
      </c>
    </row>
    <row r="8" spans="1:5" x14ac:dyDescent="0.2">
      <c r="A8" s="353">
        <v>3110</v>
      </c>
      <c r="B8" s="167" t="s">
        <v>2</v>
      </c>
      <c r="C8" s="354">
        <v>78166852.340000004</v>
      </c>
    </row>
    <row r="9" spans="1:5" x14ac:dyDescent="0.2">
      <c r="A9" s="353">
        <v>3120</v>
      </c>
      <c r="B9" s="167" t="s">
        <v>18</v>
      </c>
      <c r="C9" s="354">
        <v>0</v>
      </c>
    </row>
    <row r="10" spans="1:5" x14ac:dyDescent="0.2">
      <c r="A10" s="353">
        <v>3130</v>
      </c>
      <c r="B10" s="167" t="s">
        <v>51</v>
      </c>
      <c r="C10" s="354">
        <v>0</v>
      </c>
    </row>
    <row r="12" spans="1:5" x14ac:dyDescent="0.2">
      <c r="A12" s="169" t="s">
        <v>476</v>
      </c>
      <c r="B12" s="169"/>
      <c r="C12" s="169"/>
      <c r="D12" s="169"/>
      <c r="E12" s="169"/>
    </row>
    <row r="13" spans="1:5" x14ac:dyDescent="0.2">
      <c r="A13" s="170" t="s">
        <v>196</v>
      </c>
      <c r="B13" s="170" t="s">
        <v>197</v>
      </c>
      <c r="C13" s="170" t="s">
        <v>198</v>
      </c>
      <c r="D13" s="170" t="s">
        <v>477</v>
      </c>
      <c r="E13" s="170"/>
    </row>
    <row r="14" spans="1:5" x14ac:dyDescent="0.2">
      <c r="A14" s="353">
        <v>3210</v>
      </c>
      <c r="B14" s="167" t="s">
        <v>478</v>
      </c>
      <c r="C14" s="354">
        <v>2293057.59</v>
      </c>
    </row>
    <row r="15" spans="1:5" x14ac:dyDescent="0.2">
      <c r="A15" s="353">
        <v>3220</v>
      </c>
      <c r="B15" s="167" t="s">
        <v>19</v>
      </c>
      <c r="C15" s="354">
        <v>-11051319.710000001</v>
      </c>
    </row>
    <row r="16" spans="1:5" x14ac:dyDescent="0.2">
      <c r="A16" s="353">
        <v>3230</v>
      </c>
      <c r="B16" s="167" t="s">
        <v>3</v>
      </c>
      <c r="C16" s="354">
        <f>SUM(C17:C20)</f>
        <v>0</v>
      </c>
    </row>
    <row r="17" spans="1:3" x14ac:dyDescent="0.2">
      <c r="A17" s="353">
        <v>3231</v>
      </c>
      <c r="B17" s="167" t="s">
        <v>479</v>
      </c>
      <c r="C17" s="354">
        <v>0</v>
      </c>
    </row>
    <row r="18" spans="1:3" x14ac:dyDescent="0.2">
      <c r="A18" s="353">
        <v>3232</v>
      </c>
      <c r="B18" s="167" t="s">
        <v>480</v>
      </c>
      <c r="C18" s="354">
        <v>0</v>
      </c>
    </row>
    <row r="19" spans="1:3" x14ac:dyDescent="0.2">
      <c r="A19" s="353">
        <v>3233</v>
      </c>
      <c r="B19" s="167" t="s">
        <v>481</v>
      </c>
      <c r="C19" s="354">
        <v>0</v>
      </c>
    </row>
    <row r="20" spans="1:3" x14ac:dyDescent="0.2">
      <c r="A20" s="353">
        <v>3239</v>
      </c>
      <c r="B20" s="167" t="s">
        <v>482</v>
      </c>
      <c r="C20" s="354">
        <v>0</v>
      </c>
    </row>
    <row r="21" spans="1:3" x14ac:dyDescent="0.2">
      <c r="A21" s="353">
        <v>3240</v>
      </c>
      <c r="B21" s="167" t="s">
        <v>4</v>
      </c>
      <c r="C21" s="354">
        <f>SUM(C22:C24)</f>
        <v>0</v>
      </c>
    </row>
    <row r="22" spans="1:3" x14ac:dyDescent="0.2">
      <c r="A22" s="353">
        <v>3241</v>
      </c>
      <c r="B22" s="167" t="s">
        <v>483</v>
      </c>
      <c r="C22" s="354">
        <v>0</v>
      </c>
    </row>
    <row r="23" spans="1:3" x14ac:dyDescent="0.2">
      <c r="A23" s="353">
        <v>3242</v>
      </c>
      <c r="B23" s="167" t="s">
        <v>484</v>
      </c>
      <c r="C23" s="354">
        <v>0</v>
      </c>
    </row>
    <row r="24" spans="1:3" x14ac:dyDescent="0.2">
      <c r="A24" s="353">
        <v>3243</v>
      </c>
      <c r="B24" s="167" t="s">
        <v>485</v>
      </c>
      <c r="C24" s="354">
        <v>0</v>
      </c>
    </row>
    <row r="25" spans="1:3" x14ac:dyDescent="0.2">
      <c r="A25" s="353">
        <v>3250</v>
      </c>
      <c r="B25" s="167" t="s">
        <v>53</v>
      </c>
      <c r="C25" s="354">
        <f>SUM(C26:C27)</f>
        <v>0</v>
      </c>
    </row>
    <row r="26" spans="1:3" x14ac:dyDescent="0.2">
      <c r="A26" s="353">
        <v>3251</v>
      </c>
      <c r="B26" s="167" t="s">
        <v>486</v>
      </c>
      <c r="C26" s="354">
        <v>0</v>
      </c>
    </row>
    <row r="27" spans="1:3" x14ac:dyDescent="0.2">
      <c r="A27" s="353">
        <v>3252</v>
      </c>
      <c r="B27" s="167" t="s">
        <v>487</v>
      </c>
      <c r="C27" s="35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90"/>
  <sheetViews>
    <sheetView topLeftCell="A13" workbookViewId="0">
      <selection activeCell="B85" sqref="B85:C90"/>
    </sheetView>
  </sheetViews>
  <sheetFormatPr baseColWidth="10" defaultColWidth="10.6640625" defaultRowHeight="11.25" x14ac:dyDescent="0.2"/>
  <cols>
    <col min="1" max="1" width="11.6640625" style="167" customWidth="1"/>
    <col min="2" max="2" width="74" style="167" bestFit="1" customWidth="1"/>
    <col min="3" max="3" width="51.1640625" style="167" bestFit="1" customWidth="1"/>
    <col min="4" max="4" width="19.1640625" style="167" bestFit="1" customWidth="1"/>
    <col min="5" max="5" width="22.33203125" style="167" customWidth="1"/>
    <col min="6" max="16384" width="10.6640625" style="167"/>
  </cols>
  <sheetData>
    <row r="1" spans="1:5" s="171" customFormat="1" ht="18.95" customHeight="1" x14ac:dyDescent="0.2">
      <c r="A1" s="582" t="s">
        <v>1970</v>
      </c>
      <c r="B1" s="582"/>
      <c r="C1" s="582"/>
      <c r="D1" s="165" t="s">
        <v>190</v>
      </c>
      <c r="E1" s="166">
        <v>2020</v>
      </c>
    </row>
    <row r="2" spans="1:5" s="171" customFormat="1" ht="18.95" customHeight="1" x14ac:dyDescent="0.2">
      <c r="A2" s="582" t="s">
        <v>488</v>
      </c>
      <c r="B2" s="582"/>
      <c r="C2" s="582"/>
      <c r="D2" s="165" t="s">
        <v>192</v>
      </c>
      <c r="E2" s="166" t="str">
        <f>[1]ESF!H2</f>
        <v>Trimestral</v>
      </c>
    </row>
    <row r="3" spans="1:5" s="171" customFormat="1" ht="18.95" customHeight="1" x14ac:dyDescent="0.2">
      <c r="A3" s="582" t="s">
        <v>1971</v>
      </c>
      <c r="B3" s="582"/>
      <c r="C3" s="582"/>
      <c r="D3" s="165" t="s">
        <v>193</v>
      </c>
      <c r="E3" s="166">
        <v>3</v>
      </c>
    </row>
    <row r="4" spans="1:5" x14ac:dyDescent="0.2">
      <c r="A4" s="168" t="s">
        <v>194</v>
      </c>
      <c r="B4" s="169"/>
      <c r="C4" s="169"/>
      <c r="D4" s="169"/>
      <c r="E4" s="169"/>
    </row>
    <row r="6" spans="1:5" x14ac:dyDescent="0.2">
      <c r="A6" s="169" t="s">
        <v>489</v>
      </c>
      <c r="B6" s="169"/>
      <c r="C6" s="169"/>
      <c r="D6" s="169"/>
      <c r="E6" s="169"/>
    </row>
    <row r="7" spans="1:5" x14ac:dyDescent="0.2">
      <c r="A7" s="170" t="s">
        <v>196</v>
      </c>
      <c r="B7" s="170" t="s">
        <v>197</v>
      </c>
      <c r="C7" s="170" t="s">
        <v>490</v>
      </c>
      <c r="D7" s="170" t="s">
        <v>491</v>
      </c>
      <c r="E7" s="170"/>
    </row>
    <row r="8" spans="1:5" x14ac:dyDescent="0.2">
      <c r="A8" s="353">
        <v>1111</v>
      </c>
      <c r="B8" s="167" t="s">
        <v>492</v>
      </c>
      <c r="C8" s="354">
        <v>0</v>
      </c>
      <c r="D8" s="354">
        <v>0</v>
      </c>
    </row>
    <row r="9" spans="1:5" x14ac:dyDescent="0.2">
      <c r="A9" s="353">
        <v>1112</v>
      </c>
      <c r="B9" s="167" t="s">
        <v>493</v>
      </c>
      <c r="C9" s="354">
        <v>3122308.25</v>
      </c>
      <c r="D9" s="354">
        <v>3016143.6</v>
      </c>
    </row>
    <row r="10" spans="1:5" x14ac:dyDescent="0.2">
      <c r="A10" s="353">
        <v>1113</v>
      </c>
      <c r="B10" s="167" t="s">
        <v>494</v>
      </c>
      <c r="C10" s="354">
        <v>0</v>
      </c>
      <c r="D10" s="354">
        <v>0</v>
      </c>
    </row>
    <row r="11" spans="1:5" x14ac:dyDescent="0.2">
      <c r="A11" s="353">
        <v>1114</v>
      </c>
      <c r="B11" s="167" t="s">
        <v>200</v>
      </c>
      <c r="C11" s="354">
        <v>0</v>
      </c>
      <c r="D11" s="354">
        <v>0</v>
      </c>
    </row>
    <row r="12" spans="1:5" x14ac:dyDescent="0.2">
      <c r="A12" s="353">
        <v>1115</v>
      </c>
      <c r="B12" s="167" t="s">
        <v>201</v>
      </c>
      <c r="C12" s="354">
        <v>0</v>
      </c>
      <c r="D12" s="354">
        <v>0</v>
      </c>
    </row>
    <row r="13" spans="1:5" x14ac:dyDescent="0.2">
      <c r="A13" s="353">
        <v>1116</v>
      </c>
      <c r="B13" s="167" t="s">
        <v>495</v>
      </c>
      <c r="C13" s="354">
        <v>0</v>
      </c>
      <c r="D13" s="354">
        <v>0</v>
      </c>
    </row>
    <row r="14" spans="1:5" x14ac:dyDescent="0.2">
      <c r="A14" s="353">
        <v>1119</v>
      </c>
      <c r="B14" s="167" t="s">
        <v>496</v>
      </c>
      <c r="C14" s="354">
        <v>0</v>
      </c>
      <c r="D14" s="354">
        <v>0</v>
      </c>
    </row>
    <row r="15" spans="1:5" x14ac:dyDescent="0.2">
      <c r="A15" s="353">
        <v>1110</v>
      </c>
      <c r="B15" s="167" t="s">
        <v>146</v>
      </c>
      <c r="C15" s="354">
        <f>SUM(C8:C14)</f>
        <v>3122308.25</v>
      </c>
      <c r="D15" s="354">
        <f>SUM(D8:D14)</f>
        <v>3016143.6</v>
      </c>
    </row>
    <row r="18" spans="1:5" x14ac:dyDescent="0.2">
      <c r="A18" s="169" t="s">
        <v>497</v>
      </c>
      <c r="B18" s="169"/>
      <c r="C18" s="169"/>
      <c r="D18" s="169"/>
      <c r="E18" s="169"/>
    </row>
    <row r="19" spans="1:5" x14ac:dyDescent="0.2">
      <c r="A19" s="170" t="s">
        <v>196</v>
      </c>
      <c r="B19" s="170" t="s">
        <v>197</v>
      </c>
      <c r="C19" s="170" t="s">
        <v>198</v>
      </c>
      <c r="D19" s="170" t="s">
        <v>498</v>
      </c>
      <c r="E19" s="170" t="s">
        <v>499</v>
      </c>
    </row>
    <row r="20" spans="1:5" x14ac:dyDescent="0.2">
      <c r="A20" s="353">
        <v>1230</v>
      </c>
      <c r="B20" s="167" t="s">
        <v>35</v>
      </c>
      <c r="C20" s="354">
        <f>SUM(C21:C27)</f>
        <v>59898995.140000001</v>
      </c>
    </row>
    <row r="21" spans="1:5" x14ac:dyDescent="0.2">
      <c r="A21" s="353">
        <v>1231</v>
      </c>
      <c r="B21" s="167" t="s">
        <v>245</v>
      </c>
      <c r="C21" s="354">
        <v>0</v>
      </c>
    </row>
    <row r="22" spans="1:5" x14ac:dyDescent="0.2">
      <c r="A22" s="353">
        <v>1232</v>
      </c>
      <c r="B22" s="167" t="s">
        <v>246</v>
      </c>
      <c r="C22" s="354">
        <v>0</v>
      </c>
    </row>
    <row r="23" spans="1:5" x14ac:dyDescent="0.2">
      <c r="A23" s="353">
        <v>1233</v>
      </c>
      <c r="B23" s="167" t="s">
        <v>247</v>
      </c>
      <c r="C23" s="354">
        <v>0</v>
      </c>
    </row>
    <row r="24" spans="1:5" x14ac:dyDescent="0.2">
      <c r="A24" s="353">
        <v>1234</v>
      </c>
      <c r="B24" s="167" t="s">
        <v>248</v>
      </c>
      <c r="C24" s="354">
        <v>0</v>
      </c>
    </row>
    <row r="25" spans="1:5" x14ac:dyDescent="0.2">
      <c r="A25" s="353">
        <v>1235</v>
      </c>
      <c r="B25" s="167" t="s">
        <v>249</v>
      </c>
      <c r="C25" s="354">
        <v>0</v>
      </c>
    </row>
    <row r="26" spans="1:5" x14ac:dyDescent="0.2">
      <c r="A26" s="353">
        <v>1236</v>
      </c>
      <c r="B26" s="167" t="s">
        <v>250</v>
      </c>
      <c r="C26" s="354">
        <v>59898995.140000001</v>
      </c>
    </row>
    <row r="27" spans="1:5" x14ac:dyDescent="0.2">
      <c r="A27" s="353">
        <v>1239</v>
      </c>
      <c r="B27" s="167" t="s">
        <v>251</v>
      </c>
      <c r="C27" s="354">
        <v>0</v>
      </c>
    </row>
    <row r="28" spans="1:5" x14ac:dyDescent="0.2">
      <c r="A28" s="353">
        <v>1240</v>
      </c>
      <c r="B28" s="167" t="s">
        <v>36</v>
      </c>
      <c r="C28" s="354">
        <f>SUM(C29:C36)</f>
        <v>8427712.5299999993</v>
      </c>
    </row>
    <row r="29" spans="1:5" x14ac:dyDescent="0.2">
      <c r="A29" s="353">
        <v>1241</v>
      </c>
      <c r="B29" s="167" t="s">
        <v>252</v>
      </c>
      <c r="C29" s="354">
        <v>3128868.39</v>
      </c>
    </row>
    <row r="30" spans="1:5" x14ac:dyDescent="0.2">
      <c r="A30" s="353">
        <v>1242</v>
      </c>
      <c r="B30" s="167" t="s">
        <v>253</v>
      </c>
      <c r="C30" s="354">
        <v>63903.839999999997</v>
      </c>
    </row>
    <row r="31" spans="1:5" x14ac:dyDescent="0.2">
      <c r="A31" s="353">
        <v>1243</v>
      </c>
      <c r="B31" s="167" t="s">
        <v>254</v>
      </c>
      <c r="C31" s="354">
        <v>0</v>
      </c>
    </row>
    <row r="32" spans="1:5" x14ac:dyDescent="0.2">
      <c r="A32" s="353">
        <v>1244</v>
      </c>
      <c r="B32" s="167" t="s">
        <v>255</v>
      </c>
      <c r="C32" s="354">
        <v>0</v>
      </c>
    </row>
    <row r="33" spans="1:5" x14ac:dyDescent="0.2">
      <c r="A33" s="353">
        <v>1245</v>
      </c>
      <c r="B33" s="167" t="s">
        <v>256</v>
      </c>
      <c r="C33" s="354">
        <v>0</v>
      </c>
    </row>
    <row r="34" spans="1:5" x14ac:dyDescent="0.2">
      <c r="A34" s="353">
        <v>1246</v>
      </c>
      <c r="B34" s="167" t="s">
        <v>257</v>
      </c>
      <c r="C34" s="354">
        <v>5234940.3</v>
      </c>
    </row>
    <row r="35" spans="1:5" x14ac:dyDescent="0.2">
      <c r="A35" s="353">
        <v>1247</v>
      </c>
      <c r="B35" s="167" t="s">
        <v>258</v>
      </c>
      <c r="C35" s="354">
        <v>0</v>
      </c>
    </row>
    <row r="36" spans="1:5" x14ac:dyDescent="0.2">
      <c r="A36" s="353">
        <v>1248</v>
      </c>
      <c r="B36" s="167" t="s">
        <v>259</v>
      </c>
      <c r="C36" s="354">
        <v>0</v>
      </c>
    </row>
    <row r="37" spans="1:5" x14ac:dyDescent="0.2">
      <c r="A37" s="353">
        <v>1250</v>
      </c>
      <c r="B37" s="167" t="s">
        <v>37</v>
      </c>
      <c r="C37" s="354">
        <f>SUM(C38:C42)</f>
        <v>0</v>
      </c>
    </row>
    <row r="38" spans="1:5" x14ac:dyDescent="0.2">
      <c r="A38" s="353">
        <v>1251</v>
      </c>
      <c r="B38" s="167" t="s">
        <v>263</v>
      </c>
      <c r="C38" s="354">
        <v>0</v>
      </c>
    </row>
    <row r="39" spans="1:5" x14ac:dyDescent="0.2">
      <c r="A39" s="353">
        <v>1252</v>
      </c>
      <c r="B39" s="167" t="s">
        <v>264</v>
      </c>
      <c r="C39" s="354">
        <v>0</v>
      </c>
    </row>
    <row r="40" spans="1:5" x14ac:dyDescent="0.2">
      <c r="A40" s="353">
        <v>1253</v>
      </c>
      <c r="B40" s="167" t="s">
        <v>265</v>
      </c>
      <c r="C40" s="354">
        <v>0</v>
      </c>
    </row>
    <row r="41" spans="1:5" x14ac:dyDescent="0.2">
      <c r="A41" s="353">
        <v>1254</v>
      </c>
      <c r="B41" s="167" t="s">
        <v>266</v>
      </c>
      <c r="C41" s="354">
        <v>0</v>
      </c>
    </row>
    <row r="42" spans="1:5" x14ac:dyDescent="0.2">
      <c r="A42" s="353">
        <v>1259</v>
      </c>
      <c r="B42" s="167" t="s">
        <v>267</v>
      </c>
      <c r="C42" s="354">
        <v>0</v>
      </c>
    </row>
    <row r="44" spans="1:5" x14ac:dyDescent="0.2">
      <c r="A44" s="169" t="s">
        <v>500</v>
      </c>
      <c r="B44" s="169"/>
      <c r="C44" s="169"/>
      <c r="D44" s="169"/>
      <c r="E44" s="169"/>
    </row>
    <row r="45" spans="1:5" x14ac:dyDescent="0.2">
      <c r="A45" s="170" t="s">
        <v>196</v>
      </c>
      <c r="B45" s="170" t="s">
        <v>197</v>
      </c>
      <c r="C45" s="170" t="s">
        <v>1957</v>
      </c>
      <c r="D45" s="170" t="s">
        <v>490</v>
      </c>
      <c r="E45" s="170"/>
    </row>
    <row r="46" spans="1:5" x14ac:dyDescent="0.2">
      <c r="A46" s="353">
        <v>5500</v>
      </c>
      <c r="B46" s="167" t="s">
        <v>448</v>
      </c>
      <c r="C46" s="354">
        <f>C47+C56+C59+C65+C67+C69</f>
        <v>0</v>
      </c>
      <c r="D46" s="354">
        <f>D47+D56+D59+D65+D67+D69</f>
        <v>0</v>
      </c>
    </row>
    <row r="47" spans="1:5" x14ac:dyDescent="0.2">
      <c r="A47" s="353">
        <v>5510</v>
      </c>
      <c r="B47" s="167" t="s">
        <v>104</v>
      </c>
      <c r="C47" s="354">
        <f>SUM(C48:C55)</f>
        <v>0</v>
      </c>
      <c r="D47" s="354">
        <f>SUM(D48:D55)</f>
        <v>0</v>
      </c>
    </row>
    <row r="48" spans="1:5" x14ac:dyDescent="0.2">
      <c r="A48" s="353">
        <v>5511</v>
      </c>
      <c r="B48" s="167" t="s">
        <v>449</v>
      </c>
      <c r="C48" s="354">
        <v>0</v>
      </c>
      <c r="D48" s="354">
        <v>0</v>
      </c>
    </row>
    <row r="49" spans="1:4" x14ac:dyDescent="0.2">
      <c r="A49" s="353">
        <v>5512</v>
      </c>
      <c r="B49" s="167" t="s">
        <v>450</v>
      </c>
      <c r="C49" s="354">
        <v>0</v>
      </c>
      <c r="D49" s="354">
        <v>0</v>
      </c>
    </row>
    <row r="50" spans="1:4" x14ac:dyDescent="0.2">
      <c r="A50" s="353">
        <v>5513</v>
      </c>
      <c r="B50" s="167" t="s">
        <v>451</v>
      </c>
      <c r="C50" s="354">
        <v>0</v>
      </c>
      <c r="D50" s="354">
        <v>0</v>
      </c>
    </row>
    <row r="51" spans="1:4" x14ac:dyDescent="0.2">
      <c r="A51" s="353">
        <v>5514</v>
      </c>
      <c r="B51" s="167" t="s">
        <v>452</v>
      </c>
      <c r="C51" s="354">
        <v>0</v>
      </c>
      <c r="D51" s="354">
        <v>0</v>
      </c>
    </row>
    <row r="52" spans="1:4" x14ac:dyDescent="0.2">
      <c r="A52" s="353">
        <v>5515</v>
      </c>
      <c r="B52" s="167" t="s">
        <v>453</v>
      </c>
      <c r="C52" s="354">
        <v>0</v>
      </c>
      <c r="D52" s="354">
        <v>0</v>
      </c>
    </row>
    <row r="53" spans="1:4" x14ac:dyDescent="0.2">
      <c r="A53" s="353">
        <v>5516</v>
      </c>
      <c r="B53" s="167" t="s">
        <v>454</v>
      </c>
      <c r="C53" s="354">
        <v>0</v>
      </c>
      <c r="D53" s="354">
        <v>0</v>
      </c>
    </row>
    <row r="54" spans="1:4" x14ac:dyDescent="0.2">
      <c r="A54" s="353">
        <v>5517</v>
      </c>
      <c r="B54" s="167" t="s">
        <v>455</v>
      </c>
      <c r="C54" s="354">
        <v>0</v>
      </c>
      <c r="D54" s="354">
        <v>0</v>
      </c>
    </row>
    <row r="55" spans="1:4" x14ac:dyDescent="0.2">
      <c r="A55" s="353">
        <v>5518</v>
      </c>
      <c r="B55" s="167" t="s">
        <v>456</v>
      </c>
      <c r="C55" s="354">
        <v>0</v>
      </c>
      <c r="D55" s="354">
        <v>0</v>
      </c>
    </row>
    <row r="56" spans="1:4" x14ac:dyDescent="0.2">
      <c r="A56" s="353">
        <v>5520</v>
      </c>
      <c r="B56" s="167" t="s">
        <v>105</v>
      </c>
      <c r="C56" s="354">
        <f>SUM(C57:C58)</f>
        <v>0</v>
      </c>
      <c r="D56" s="354">
        <f>SUM(D57:D58)</f>
        <v>0</v>
      </c>
    </row>
    <row r="57" spans="1:4" x14ac:dyDescent="0.2">
      <c r="A57" s="353">
        <v>5521</v>
      </c>
      <c r="B57" s="167" t="s">
        <v>457</v>
      </c>
      <c r="C57" s="354">
        <v>0</v>
      </c>
      <c r="D57" s="354">
        <v>0</v>
      </c>
    </row>
    <row r="58" spans="1:4" x14ac:dyDescent="0.2">
      <c r="A58" s="353">
        <v>5522</v>
      </c>
      <c r="B58" s="167" t="s">
        <v>458</v>
      </c>
      <c r="C58" s="354">
        <v>0</v>
      </c>
      <c r="D58" s="354">
        <v>0</v>
      </c>
    </row>
    <row r="59" spans="1:4" x14ac:dyDescent="0.2">
      <c r="A59" s="353">
        <v>5530</v>
      </c>
      <c r="B59" s="167" t="s">
        <v>106</v>
      </c>
      <c r="C59" s="354">
        <f>SUM(C60:C64)</f>
        <v>0</v>
      </c>
      <c r="D59" s="354">
        <f>SUM(D60:D64)</f>
        <v>0</v>
      </c>
    </row>
    <row r="60" spans="1:4" x14ac:dyDescent="0.2">
      <c r="A60" s="353">
        <v>5531</v>
      </c>
      <c r="B60" s="167" t="s">
        <v>459</v>
      </c>
      <c r="C60" s="354">
        <v>0</v>
      </c>
      <c r="D60" s="354">
        <v>0</v>
      </c>
    </row>
    <row r="61" spans="1:4" x14ac:dyDescent="0.2">
      <c r="A61" s="353">
        <v>5532</v>
      </c>
      <c r="B61" s="167" t="s">
        <v>460</v>
      </c>
      <c r="C61" s="354">
        <v>0</v>
      </c>
      <c r="D61" s="354">
        <v>0</v>
      </c>
    </row>
    <row r="62" spans="1:4" x14ac:dyDescent="0.2">
      <c r="A62" s="353">
        <v>5533</v>
      </c>
      <c r="B62" s="167" t="s">
        <v>461</v>
      </c>
      <c r="C62" s="354">
        <v>0</v>
      </c>
      <c r="D62" s="354">
        <v>0</v>
      </c>
    </row>
    <row r="63" spans="1:4" x14ac:dyDescent="0.2">
      <c r="A63" s="353">
        <v>5534</v>
      </c>
      <c r="B63" s="167" t="s">
        <v>462</v>
      </c>
      <c r="C63" s="354">
        <v>0</v>
      </c>
      <c r="D63" s="354">
        <v>0</v>
      </c>
    </row>
    <row r="64" spans="1:4" x14ac:dyDescent="0.2">
      <c r="A64" s="353">
        <v>5535</v>
      </c>
      <c r="B64" s="167" t="s">
        <v>463</v>
      </c>
      <c r="C64" s="354">
        <v>0</v>
      </c>
      <c r="D64" s="354">
        <v>0</v>
      </c>
    </row>
    <row r="65" spans="1:4" x14ac:dyDescent="0.2">
      <c r="A65" s="353">
        <v>5540</v>
      </c>
      <c r="B65" s="167" t="s">
        <v>107</v>
      </c>
      <c r="C65" s="354">
        <f>SUM(C66)</f>
        <v>0</v>
      </c>
      <c r="D65" s="354">
        <f>SUM(D66)</f>
        <v>0</v>
      </c>
    </row>
    <row r="66" spans="1:4" x14ac:dyDescent="0.2">
      <c r="A66" s="353">
        <v>5541</v>
      </c>
      <c r="B66" s="167" t="s">
        <v>107</v>
      </c>
      <c r="C66" s="354">
        <v>0</v>
      </c>
      <c r="D66" s="354">
        <v>0</v>
      </c>
    </row>
    <row r="67" spans="1:4" x14ac:dyDescent="0.2">
      <c r="A67" s="353">
        <v>5550</v>
      </c>
      <c r="B67" s="167" t="s">
        <v>108</v>
      </c>
      <c r="C67" s="354">
        <f>SUM(C68)</f>
        <v>0</v>
      </c>
      <c r="D67" s="354">
        <f>SUM(D68)</f>
        <v>0</v>
      </c>
    </row>
    <row r="68" spans="1:4" x14ac:dyDescent="0.2">
      <c r="A68" s="353">
        <v>5551</v>
      </c>
      <c r="B68" s="167" t="s">
        <v>108</v>
      </c>
      <c r="C68" s="354">
        <v>0</v>
      </c>
      <c r="D68" s="354">
        <v>0</v>
      </c>
    </row>
    <row r="69" spans="1:4" x14ac:dyDescent="0.2">
      <c r="A69" s="353">
        <v>5590</v>
      </c>
      <c r="B69" s="167" t="s">
        <v>109</v>
      </c>
      <c r="C69" s="354">
        <f>SUM(C70:C77)</f>
        <v>0</v>
      </c>
      <c r="D69" s="354">
        <f>SUM(D70:D77)</f>
        <v>0</v>
      </c>
    </row>
    <row r="70" spans="1:4" x14ac:dyDescent="0.2">
      <c r="A70" s="353">
        <v>5591</v>
      </c>
      <c r="B70" s="167" t="s">
        <v>464</v>
      </c>
      <c r="C70" s="354">
        <v>0</v>
      </c>
      <c r="D70" s="354">
        <v>0</v>
      </c>
    </row>
    <row r="71" spans="1:4" x14ac:dyDescent="0.2">
      <c r="A71" s="353">
        <v>5592</v>
      </c>
      <c r="B71" s="167" t="s">
        <v>465</v>
      </c>
      <c r="C71" s="354">
        <v>0</v>
      </c>
      <c r="D71" s="354">
        <v>0</v>
      </c>
    </row>
    <row r="72" spans="1:4" x14ac:dyDescent="0.2">
      <c r="A72" s="353">
        <v>5593</v>
      </c>
      <c r="B72" s="167" t="s">
        <v>466</v>
      </c>
      <c r="C72" s="354">
        <v>0</v>
      </c>
      <c r="D72" s="354">
        <v>0</v>
      </c>
    </row>
    <row r="73" spans="1:4" x14ac:dyDescent="0.2">
      <c r="A73" s="353">
        <v>5594</v>
      </c>
      <c r="B73" s="167" t="s">
        <v>501</v>
      </c>
      <c r="C73" s="354">
        <v>0</v>
      </c>
      <c r="D73" s="354">
        <v>0</v>
      </c>
    </row>
    <row r="74" spans="1:4" x14ac:dyDescent="0.2">
      <c r="A74" s="353">
        <v>5595</v>
      </c>
      <c r="B74" s="167" t="s">
        <v>468</v>
      </c>
      <c r="C74" s="354">
        <v>0</v>
      </c>
      <c r="D74" s="354">
        <v>0</v>
      </c>
    </row>
    <row r="75" spans="1:4" x14ac:dyDescent="0.2">
      <c r="A75" s="353">
        <v>5596</v>
      </c>
      <c r="B75" s="167" t="s">
        <v>20</v>
      </c>
      <c r="C75" s="354">
        <v>0</v>
      </c>
      <c r="D75" s="354">
        <v>0</v>
      </c>
    </row>
    <row r="76" spans="1:4" x14ac:dyDescent="0.2">
      <c r="A76" s="353">
        <v>5597</v>
      </c>
      <c r="B76" s="167" t="s">
        <v>469</v>
      </c>
      <c r="C76" s="354">
        <v>0</v>
      </c>
      <c r="D76" s="354">
        <v>0</v>
      </c>
    </row>
    <row r="77" spans="1:4" x14ac:dyDescent="0.2">
      <c r="A77" s="353">
        <v>5599</v>
      </c>
      <c r="B77" s="167" t="s">
        <v>471</v>
      </c>
      <c r="C77" s="354">
        <v>0</v>
      </c>
      <c r="D77" s="354">
        <v>0</v>
      </c>
    </row>
    <row r="78" spans="1:4" x14ac:dyDescent="0.2">
      <c r="A78" s="353">
        <v>5600</v>
      </c>
      <c r="B78" s="167" t="s">
        <v>472</v>
      </c>
      <c r="C78" s="354">
        <f>C79</f>
        <v>0</v>
      </c>
      <c r="D78" s="354">
        <f>SUM(D79:D80)</f>
        <v>0</v>
      </c>
    </row>
    <row r="79" spans="1:4" x14ac:dyDescent="0.2">
      <c r="A79" s="353">
        <v>5610</v>
      </c>
      <c r="B79" s="167" t="s">
        <v>111</v>
      </c>
      <c r="C79" s="354">
        <f>C80</f>
        <v>0</v>
      </c>
      <c r="D79" s="354">
        <v>0</v>
      </c>
    </row>
    <row r="80" spans="1:4" x14ac:dyDescent="0.2">
      <c r="A80" s="353">
        <v>5611</v>
      </c>
      <c r="B80" s="167" t="s">
        <v>473</v>
      </c>
      <c r="C80" s="354">
        <v>0</v>
      </c>
      <c r="D80" s="354">
        <v>0</v>
      </c>
    </row>
    <row r="85" spans="2:3" x14ac:dyDescent="0.2">
      <c r="B85" s="295"/>
      <c r="C85" s="295"/>
    </row>
    <row r="86" spans="2:3" x14ac:dyDescent="0.2">
      <c r="B86" s="296"/>
      <c r="C86" s="296"/>
    </row>
    <row r="87" spans="2:3" x14ac:dyDescent="0.2">
      <c r="B87" s="296"/>
      <c r="C87" s="296"/>
    </row>
    <row r="88" spans="2:3" x14ac:dyDescent="0.2">
      <c r="B88" s="296"/>
      <c r="C88" s="296"/>
    </row>
    <row r="89" spans="2:3" x14ac:dyDescent="0.2">
      <c r="B89" s="296"/>
      <c r="C89" s="296"/>
    </row>
    <row r="90" spans="2:3" x14ac:dyDescent="0.2">
      <c r="B90" s="306"/>
      <c r="C90" s="30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D45 C7 C19"/>
    <dataValidation allowBlank="1" showInputMessage="1" showErrorMessage="1" prompt="Importe del trimestre anterior" sqref="C45"/>
    <dataValidation allowBlank="1" showInputMessage="1" showErrorMessage="1" prompt="Saldo al 31 de diciembre del año anterior que se presenta" sqref="D7"/>
  </dataValidation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32"/>
  <sheetViews>
    <sheetView showGridLines="0" workbookViewId="0">
      <selection activeCell="A25" sqref="A25:XFD33"/>
    </sheetView>
  </sheetViews>
  <sheetFormatPr baseColWidth="10" defaultColWidth="13.33203125" defaultRowHeight="11.25" x14ac:dyDescent="0.2"/>
  <cols>
    <col min="1" max="1" width="3.83203125" style="360" customWidth="1"/>
    <col min="2" max="2" width="73.6640625" style="360" customWidth="1"/>
    <col min="3" max="3" width="51.1640625" style="360" bestFit="1" customWidth="1"/>
    <col min="4" max="16384" width="13.33203125" style="360"/>
  </cols>
  <sheetData>
    <row r="1" spans="1:3" s="355" customFormat="1" ht="18" customHeight="1" x14ac:dyDescent="0.2">
      <c r="A1" s="583" t="s">
        <v>1970</v>
      </c>
      <c r="B1" s="584"/>
      <c r="C1" s="585"/>
    </row>
    <row r="2" spans="1:3" s="355" customFormat="1" ht="18" customHeight="1" x14ac:dyDescent="0.2">
      <c r="A2" s="586" t="s">
        <v>502</v>
      </c>
      <c r="B2" s="587"/>
      <c r="C2" s="588"/>
    </row>
    <row r="3" spans="1:3" s="355" customFormat="1" ht="18" customHeight="1" x14ac:dyDescent="0.2">
      <c r="A3" s="586" t="s">
        <v>1971</v>
      </c>
      <c r="B3" s="587"/>
      <c r="C3" s="588"/>
    </row>
    <row r="4" spans="1:3" s="356" customFormat="1" ht="18" customHeight="1" x14ac:dyDescent="0.2">
      <c r="A4" s="589" t="s">
        <v>503</v>
      </c>
      <c r="B4" s="590"/>
      <c r="C4" s="591"/>
    </row>
    <row r="5" spans="1:3" s="359" customFormat="1" x14ac:dyDescent="0.2">
      <c r="A5" s="357" t="s">
        <v>504</v>
      </c>
      <c r="B5" s="357"/>
      <c r="C5" s="358">
        <v>12526368.789999999</v>
      </c>
    </row>
    <row r="6" spans="1:3" x14ac:dyDescent="0.2">
      <c r="B6" s="361"/>
      <c r="C6" s="362"/>
    </row>
    <row r="7" spans="1:3" x14ac:dyDescent="0.2">
      <c r="A7" s="363" t="s">
        <v>505</v>
      </c>
      <c r="B7" s="363"/>
      <c r="C7" s="364">
        <f>SUM(C8:C13)</f>
        <v>502.09</v>
      </c>
    </row>
    <row r="8" spans="1:3" x14ac:dyDescent="0.2">
      <c r="A8" s="365" t="s">
        <v>506</v>
      </c>
      <c r="B8" s="366" t="s">
        <v>73</v>
      </c>
      <c r="C8" s="367">
        <v>0</v>
      </c>
    </row>
    <row r="9" spans="1:3" x14ac:dyDescent="0.2">
      <c r="A9" s="368" t="s">
        <v>507</v>
      </c>
      <c r="B9" s="369" t="s">
        <v>508</v>
      </c>
      <c r="C9" s="367">
        <v>0</v>
      </c>
    </row>
    <row r="10" spans="1:3" x14ac:dyDescent="0.2">
      <c r="A10" s="368" t="s">
        <v>509</v>
      </c>
      <c r="B10" s="369" t="s">
        <v>75</v>
      </c>
      <c r="C10" s="367">
        <v>0</v>
      </c>
    </row>
    <row r="11" spans="1:3" x14ac:dyDescent="0.2">
      <c r="A11" s="368" t="s">
        <v>510</v>
      </c>
      <c r="B11" s="369" t="s">
        <v>76</v>
      </c>
      <c r="C11" s="367">
        <v>0</v>
      </c>
    </row>
    <row r="12" spans="1:3" x14ac:dyDescent="0.2">
      <c r="A12" s="368" t="s">
        <v>511</v>
      </c>
      <c r="B12" s="369" t="s">
        <v>77</v>
      </c>
      <c r="C12" s="367">
        <v>502.09</v>
      </c>
    </row>
    <row r="13" spans="1:3" x14ac:dyDescent="0.2">
      <c r="A13" s="370" t="s">
        <v>512</v>
      </c>
      <c r="B13" s="371" t="s">
        <v>513</v>
      </c>
      <c r="C13" s="367">
        <v>0</v>
      </c>
    </row>
    <row r="14" spans="1:3" x14ac:dyDescent="0.2">
      <c r="A14" s="372"/>
      <c r="B14" s="373"/>
      <c r="C14" s="374"/>
    </row>
    <row r="15" spans="1:3" x14ac:dyDescent="0.2">
      <c r="A15" s="363" t="s">
        <v>514</v>
      </c>
      <c r="B15" s="361"/>
      <c r="C15" s="364">
        <f>SUM(C16:C18)</f>
        <v>0</v>
      </c>
    </row>
    <row r="16" spans="1:3" x14ac:dyDescent="0.2">
      <c r="A16" s="375">
        <v>3.1</v>
      </c>
      <c r="B16" s="369" t="s">
        <v>515</v>
      </c>
      <c r="C16" s="367">
        <v>0</v>
      </c>
    </row>
    <row r="17" spans="1:3" x14ac:dyDescent="0.2">
      <c r="A17" s="376">
        <v>3.2</v>
      </c>
      <c r="B17" s="369" t="s">
        <v>516</v>
      </c>
      <c r="C17" s="367">
        <v>0</v>
      </c>
    </row>
    <row r="18" spans="1:3" x14ac:dyDescent="0.2">
      <c r="A18" s="376">
        <v>3.3</v>
      </c>
      <c r="B18" s="371" t="s">
        <v>517</v>
      </c>
      <c r="C18" s="377">
        <v>0</v>
      </c>
    </row>
    <row r="19" spans="1:3" x14ac:dyDescent="0.2">
      <c r="B19" s="378"/>
      <c r="C19" s="379"/>
    </row>
    <row r="20" spans="1:3" x14ac:dyDescent="0.2">
      <c r="A20" s="380" t="s">
        <v>518</v>
      </c>
      <c r="B20" s="380"/>
      <c r="C20" s="358">
        <f>C5+C7-C15</f>
        <v>12526870.879999999</v>
      </c>
    </row>
    <row r="27" spans="1:3" x14ac:dyDescent="0.2">
      <c r="B27" s="295"/>
      <c r="C27" s="295"/>
    </row>
    <row r="28" spans="1:3" x14ac:dyDescent="0.2">
      <c r="B28" s="296"/>
      <c r="C28" s="296"/>
    </row>
    <row r="29" spans="1:3" x14ac:dyDescent="0.2">
      <c r="B29" s="296"/>
      <c r="C29" s="296"/>
    </row>
    <row r="30" spans="1:3" x14ac:dyDescent="0.2">
      <c r="B30" s="296"/>
      <c r="C30" s="296"/>
    </row>
    <row r="31" spans="1:3" x14ac:dyDescent="0.2">
      <c r="B31" s="296"/>
      <c r="C31" s="296"/>
    </row>
    <row r="32" spans="1:3" x14ac:dyDescent="0.2">
      <c r="B32" s="306"/>
      <c r="C32" s="30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49"/>
  <sheetViews>
    <sheetView showGridLines="0" workbookViewId="0">
      <selection activeCell="G18" sqref="G18"/>
    </sheetView>
  </sheetViews>
  <sheetFormatPr baseColWidth="10" defaultColWidth="13.33203125" defaultRowHeight="11.25" x14ac:dyDescent="0.2"/>
  <cols>
    <col min="1" max="1" width="4.33203125" style="360" customWidth="1"/>
    <col min="2" max="2" width="72.5" style="360" customWidth="1"/>
    <col min="3" max="3" width="51.1640625" style="360" bestFit="1" customWidth="1"/>
    <col min="4" max="16384" width="13.33203125" style="360"/>
  </cols>
  <sheetData>
    <row r="1" spans="1:3" s="381" customFormat="1" ht="18.95" customHeight="1" x14ac:dyDescent="0.2">
      <c r="A1" s="592" t="s">
        <v>1970</v>
      </c>
      <c r="B1" s="593"/>
      <c r="C1" s="594"/>
    </row>
    <row r="2" spans="1:3" s="381" customFormat="1" ht="18.95" customHeight="1" x14ac:dyDescent="0.2">
      <c r="A2" s="595" t="s">
        <v>519</v>
      </c>
      <c r="B2" s="596"/>
      <c r="C2" s="597"/>
    </row>
    <row r="3" spans="1:3" s="381" customFormat="1" ht="18.95" customHeight="1" x14ac:dyDescent="0.2">
      <c r="A3" s="595" t="s">
        <v>1971</v>
      </c>
      <c r="B3" s="596"/>
      <c r="C3" s="597"/>
    </row>
    <row r="4" spans="1:3" s="372" customFormat="1" x14ac:dyDescent="0.2">
      <c r="A4" s="589" t="s">
        <v>503</v>
      </c>
      <c r="B4" s="590"/>
      <c r="C4" s="591"/>
    </row>
    <row r="5" spans="1:3" x14ac:dyDescent="0.2">
      <c r="A5" s="382" t="s">
        <v>520</v>
      </c>
      <c r="B5" s="357"/>
      <c r="C5" s="383">
        <v>10925858.48</v>
      </c>
    </row>
    <row r="6" spans="1:3" x14ac:dyDescent="0.2">
      <c r="A6" s="384"/>
      <c r="B6" s="361"/>
      <c r="C6" s="385"/>
    </row>
    <row r="7" spans="1:3" x14ac:dyDescent="0.2">
      <c r="A7" s="363" t="s">
        <v>521</v>
      </c>
      <c r="B7" s="386"/>
      <c r="C7" s="364">
        <f>SUM(C8:C28)</f>
        <v>692546.69</v>
      </c>
    </row>
    <row r="8" spans="1:3" x14ac:dyDescent="0.2">
      <c r="A8" s="387">
        <v>2.1</v>
      </c>
      <c r="B8" s="388" t="s">
        <v>392</v>
      </c>
      <c r="C8" s="389">
        <v>0</v>
      </c>
    </row>
    <row r="9" spans="1:3" x14ac:dyDescent="0.2">
      <c r="A9" s="387">
        <v>2.2000000000000002</v>
      </c>
      <c r="B9" s="388" t="s">
        <v>82</v>
      </c>
      <c r="C9" s="389">
        <v>0</v>
      </c>
    </row>
    <row r="10" spans="1:3" x14ac:dyDescent="0.2">
      <c r="A10" s="390">
        <v>2.2999999999999998</v>
      </c>
      <c r="B10" s="391" t="s">
        <v>252</v>
      </c>
      <c r="C10" s="389">
        <v>0</v>
      </c>
    </row>
    <row r="11" spans="1:3" x14ac:dyDescent="0.2">
      <c r="A11" s="390">
        <v>2.4</v>
      </c>
      <c r="B11" s="391" t="s">
        <v>253</v>
      </c>
      <c r="C11" s="389">
        <v>0</v>
      </c>
    </row>
    <row r="12" spans="1:3" x14ac:dyDescent="0.2">
      <c r="A12" s="390">
        <v>2.5</v>
      </c>
      <c r="B12" s="391" t="s">
        <v>254</v>
      </c>
      <c r="C12" s="389">
        <v>0</v>
      </c>
    </row>
    <row r="13" spans="1:3" x14ac:dyDescent="0.2">
      <c r="A13" s="390">
        <v>2.6</v>
      </c>
      <c r="B13" s="391" t="s">
        <v>255</v>
      </c>
      <c r="C13" s="389">
        <v>0</v>
      </c>
    </row>
    <row r="14" spans="1:3" x14ac:dyDescent="0.2">
      <c r="A14" s="390">
        <v>2.7</v>
      </c>
      <c r="B14" s="391" t="s">
        <v>256</v>
      </c>
      <c r="C14" s="389">
        <v>0</v>
      </c>
    </row>
    <row r="15" spans="1:3" x14ac:dyDescent="0.2">
      <c r="A15" s="390">
        <v>2.8</v>
      </c>
      <c r="B15" s="391" t="s">
        <v>257</v>
      </c>
      <c r="C15" s="389">
        <v>0</v>
      </c>
    </row>
    <row r="16" spans="1:3" x14ac:dyDescent="0.2">
      <c r="A16" s="390">
        <v>2.9</v>
      </c>
      <c r="B16" s="391" t="s">
        <v>259</v>
      </c>
      <c r="C16" s="389">
        <v>0</v>
      </c>
    </row>
    <row r="17" spans="1:3" x14ac:dyDescent="0.2">
      <c r="A17" s="390" t="s">
        <v>522</v>
      </c>
      <c r="B17" s="391" t="s">
        <v>523</v>
      </c>
      <c r="C17" s="389">
        <v>0</v>
      </c>
    </row>
    <row r="18" spans="1:3" x14ac:dyDescent="0.2">
      <c r="A18" s="390" t="s">
        <v>524</v>
      </c>
      <c r="B18" s="391" t="s">
        <v>37</v>
      </c>
      <c r="C18" s="389">
        <v>0</v>
      </c>
    </row>
    <row r="19" spans="1:3" x14ac:dyDescent="0.2">
      <c r="A19" s="390" t="s">
        <v>525</v>
      </c>
      <c r="B19" s="391" t="s">
        <v>526</v>
      </c>
      <c r="C19" s="389">
        <v>692546.69</v>
      </c>
    </row>
    <row r="20" spans="1:3" x14ac:dyDescent="0.2">
      <c r="A20" s="390" t="s">
        <v>527</v>
      </c>
      <c r="B20" s="391" t="s">
        <v>528</v>
      </c>
      <c r="C20" s="389">
        <v>0</v>
      </c>
    </row>
    <row r="21" spans="1:3" x14ac:dyDescent="0.2">
      <c r="A21" s="390" t="s">
        <v>529</v>
      </c>
      <c r="B21" s="391" t="s">
        <v>530</v>
      </c>
      <c r="C21" s="389">
        <v>0</v>
      </c>
    </row>
    <row r="22" spans="1:3" ht="15" x14ac:dyDescent="0.25">
      <c r="A22" s="392" t="s">
        <v>531</v>
      </c>
      <c r="B22" s="391" t="s">
        <v>532</v>
      </c>
      <c r="C22" s="389">
        <v>0</v>
      </c>
    </row>
    <row r="23" spans="1:3" x14ac:dyDescent="0.2">
      <c r="A23" s="390" t="s">
        <v>533</v>
      </c>
      <c r="B23" s="391" t="s">
        <v>534</v>
      </c>
      <c r="C23" s="389">
        <v>0</v>
      </c>
    </row>
    <row r="24" spans="1:3" x14ac:dyDescent="0.2">
      <c r="A24" s="390" t="s">
        <v>535</v>
      </c>
      <c r="B24" s="391" t="s">
        <v>536</v>
      </c>
      <c r="C24" s="389">
        <v>0</v>
      </c>
    </row>
    <row r="25" spans="1:3" x14ac:dyDescent="0.2">
      <c r="A25" s="390" t="s">
        <v>537</v>
      </c>
      <c r="B25" s="391" t="s">
        <v>538</v>
      </c>
      <c r="C25" s="389">
        <v>0</v>
      </c>
    </row>
    <row r="26" spans="1:3" x14ac:dyDescent="0.2">
      <c r="A26" s="390" t="s">
        <v>539</v>
      </c>
      <c r="B26" s="391" t="s">
        <v>540</v>
      </c>
      <c r="C26" s="389">
        <v>0</v>
      </c>
    </row>
    <row r="27" spans="1:3" x14ac:dyDescent="0.2">
      <c r="A27" s="390" t="s">
        <v>541</v>
      </c>
      <c r="B27" s="391" t="s">
        <v>542</v>
      </c>
      <c r="C27" s="389">
        <v>0</v>
      </c>
    </row>
    <row r="28" spans="1:3" x14ac:dyDescent="0.2">
      <c r="A28" s="390" t="s">
        <v>543</v>
      </c>
      <c r="B28" s="388" t="s">
        <v>544</v>
      </c>
      <c r="C28" s="389">
        <v>0</v>
      </c>
    </row>
    <row r="29" spans="1:3" x14ac:dyDescent="0.2">
      <c r="A29" s="393"/>
      <c r="B29" s="394"/>
      <c r="C29" s="395"/>
    </row>
    <row r="30" spans="1:3" x14ac:dyDescent="0.2">
      <c r="A30" s="396" t="s">
        <v>545</v>
      </c>
      <c r="B30" s="397"/>
      <c r="C30" s="398">
        <f>SUM(C31:C37)</f>
        <v>0</v>
      </c>
    </row>
    <row r="31" spans="1:3" x14ac:dyDescent="0.2">
      <c r="A31" s="390" t="s">
        <v>546</v>
      </c>
      <c r="B31" s="391" t="s">
        <v>104</v>
      </c>
      <c r="C31" s="389">
        <v>0</v>
      </c>
    </row>
    <row r="32" spans="1:3" x14ac:dyDescent="0.2">
      <c r="A32" s="390" t="s">
        <v>547</v>
      </c>
      <c r="B32" s="391" t="s">
        <v>105</v>
      </c>
      <c r="C32" s="389">
        <v>0</v>
      </c>
    </row>
    <row r="33" spans="1:3" x14ac:dyDescent="0.2">
      <c r="A33" s="390" t="s">
        <v>548</v>
      </c>
      <c r="B33" s="391" t="s">
        <v>106</v>
      </c>
      <c r="C33" s="389">
        <v>0</v>
      </c>
    </row>
    <row r="34" spans="1:3" x14ac:dyDescent="0.2">
      <c r="A34" s="390" t="s">
        <v>549</v>
      </c>
      <c r="B34" s="391" t="s">
        <v>550</v>
      </c>
      <c r="C34" s="389">
        <v>0</v>
      </c>
    </row>
    <row r="35" spans="1:3" x14ac:dyDescent="0.2">
      <c r="A35" s="390" t="s">
        <v>551</v>
      </c>
      <c r="B35" s="391" t="s">
        <v>552</v>
      </c>
      <c r="C35" s="389">
        <v>0</v>
      </c>
    </row>
    <row r="36" spans="1:3" x14ac:dyDescent="0.2">
      <c r="A36" s="390" t="s">
        <v>553</v>
      </c>
      <c r="B36" s="391" t="s">
        <v>109</v>
      </c>
      <c r="C36" s="389">
        <v>0</v>
      </c>
    </row>
    <row r="37" spans="1:3" x14ac:dyDescent="0.2">
      <c r="A37" s="390" t="s">
        <v>554</v>
      </c>
      <c r="B37" s="388" t="s">
        <v>555</v>
      </c>
      <c r="C37" s="399">
        <v>0</v>
      </c>
    </row>
    <row r="38" spans="1:3" x14ac:dyDescent="0.2">
      <c r="A38" s="384"/>
      <c r="B38" s="400"/>
      <c r="C38" s="401"/>
    </row>
    <row r="39" spans="1:3" x14ac:dyDescent="0.2">
      <c r="A39" s="402" t="s">
        <v>556</v>
      </c>
      <c r="B39" s="357"/>
      <c r="C39" s="358">
        <f>C5-C7+C30</f>
        <v>10233311.790000001</v>
      </c>
    </row>
    <row r="44" spans="1:3" x14ac:dyDescent="0.2">
      <c r="B44" s="295"/>
      <c r="C44" s="295"/>
    </row>
    <row r="45" spans="1:3" x14ac:dyDescent="0.2">
      <c r="B45" s="296"/>
      <c r="C45" s="296"/>
    </row>
    <row r="46" spans="1:3" x14ac:dyDescent="0.2">
      <c r="B46" s="296"/>
      <c r="C46" s="296"/>
    </row>
    <row r="47" spans="1:3" x14ac:dyDescent="0.2">
      <c r="B47" s="296"/>
      <c r="C47" s="296"/>
    </row>
    <row r="48" spans="1:3" x14ac:dyDescent="0.2">
      <c r="B48" s="296"/>
      <c r="C48" s="296"/>
    </row>
    <row r="49" spans="2:3" x14ac:dyDescent="0.2">
      <c r="B49" s="306"/>
      <c r="C49" s="306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59"/>
  <sheetViews>
    <sheetView topLeftCell="A13" workbookViewId="0">
      <selection activeCell="B54" sqref="B54:C59"/>
    </sheetView>
  </sheetViews>
  <sheetFormatPr baseColWidth="10" defaultColWidth="10.6640625" defaultRowHeight="11.25" x14ac:dyDescent="0.2"/>
  <cols>
    <col min="1" max="1" width="11.6640625" style="167" customWidth="1"/>
    <col min="2" max="2" width="80" style="167" bestFit="1" customWidth="1"/>
    <col min="3" max="3" width="51.1640625" style="167" bestFit="1" customWidth="1"/>
    <col min="4" max="5" width="27.6640625" style="167" bestFit="1" customWidth="1"/>
    <col min="6" max="6" width="22.5" style="167" customWidth="1"/>
    <col min="7" max="7" width="24" style="167" customWidth="1"/>
    <col min="8" max="10" width="23.6640625" style="167" customWidth="1"/>
    <col min="11" max="16384" width="10.6640625" style="167"/>
  </cols>
  <sheetData>
    <row r="1" spans="1:10" ht="18.95" customHeight="1" x14ac:dyDescent="0.2">
      <c r="A1" s="582" t="s">
        <v>1970</v>
      </c>
      <c r="B1" s="598"/>
      <c r="C1" s="598"/>
      <c r="D1" s="598"/>
      <c r="E1" s="598"/>
      <c r="F1" s="598"/>
      <c r="G1" s="165" t="s">
        <v>190</v>
      </c>
      <c r="H1" s="166">
        <v>2020</v>
      </c>
    </row>
    <row r="2" spans="1:10" ht="18.95" customHeight="1" x14ac:dyDescent="0.2">
      <c r="A2" s="582" t="s">
        <v>557</v>
      </c>
      <c r="B2" s="598"/>
      <c r="C2" s="598"/>
      <c r="D2" s="598"/>
      <c r="E2" s="598"/>
      <c r="F2" s="598"/>
      <c r="G2" s="165" t="s">
        <v>192</v>
      </c>
      <c r="H2" s="166" t="str">
        <f>'[1]Notas a los Edos Financieros'!E2</f>
        <v>Trimestral</v>
      </c>
    </row>
    <row r="3" spans="1:10" ht="18.95" customHeight="1" x14ac:dyDescent="0.2">
      <c r="A3" s="599" t="s">
        <v>1971</v>
      </c>
      <c r="B3" s="600"/>
      <c r="C3" s="600"/>
      <c r="D3" s="600"/>
      <c r="E3" s="600"/>
      <c r="F3" s="600"/>
      <c r="G3" s="165" t="s">
        <v>193</v>
      </c>
      <c r="H3" s="166">
        <v>3</v>
      </c>
    </row>
    <row r="4" spans="1:10" x14ac:dyDescent="0.2">
      <c r="A4" s="168" t="s">
        <v>194</v>
      </c>
      <c r="B4" s="169"/>
      <c r="C4" s="169"/>
      <c r="D4" s="169"/>
      <c r="E4" s="169"/>
      <c r="F4" s="169"/>
      <c r="G4" s="169"/>
      <c r="H4" s="169"/>
    </row>
    <row r="7" spans="1:10" x14ac:dyDescent="0.2">
      <c r="A7" s="170" t="s">
        <v>196</v>
      </c>
      <c r="B7" s="170" t="s">
        <v>117</v>
      </c>
      <c r="C7" s="170" t="s">
        <v>491</v>
      </c>
      <c r="D7" s="170" t="s">
        <v>558</v>
      </c>
      <c r="E7" s="170" t="s">
        <v>559</v>
      </c>
      <c r="F7" s="170" t="s">
        <v>490</v>
      </c>
      <c r="G7" s="170" t="s">
        <v>560</v>
      </c>
      <c r="H7" s="170" t="s">
        <v>561</v>
      </c>
      <c r="I7" s="170" t="s">
        <v>562</v>
      </c>
      <c r="J7" s="170" t="s">
        <v>563</v>
      </c>
    </row>
    <row r="8" spans="1:10" s="172" customFormat="1" x14ac:dyDescent="0.2">
      <c r="A8" s="403">
        <v>7000</v>
      </c>
      <c r="B8" s="172" t="s">
        <v>564</v>
      </c>
    </row>
    <row r="9" spans="1:10" x14ac:dyDescent="0.2">
      <c r="A9" s="167">
        <v>7110</v>
      </c>
      <c r="B9" s="167" t="s">
        <v>560</v>
      </c>
      <c r="C9" s="354">
        <v>0</v>
      </c>
      <c r="D9" s="354">
        <v>0</v>
      </c>
      <c r="E9" s="354">
        <v>0</v>
      </c>
      <c r="F9" s="354">
        <f>C9+D9+E9</f>
        <v>0</v>
      </c>
    </row>
    <row r="10" spans="1:10" x14ac:dyDescent="0.2">
      <c r="A10" s="167">
        <v>7120</v>
      </c>
      <c r="B10" s="167" t="s">
        <v>565</v>
      </c>
      <c r="C10" s="354">
        <v>0</v>
      </c>
      <c r="D10" s="354">
        <v>0</v>
      </c>
      <c r="E10" s="354">
        <v>0</v>
      </c>
      <c r="F10" s="354">
        <f t="shared" ref="F10:F47" si="0">C10+D10+E10</f>
        <v>0</v>
      </c>
    </row>
    <row r="11" spans="1:10" x14ac:dyDescent="0.2">
      <c r="A11" s="167">
        <v>7130</v>
      </c>
      <c r="B11" s="167" t="s">
        <v>566</v>
      </c>
      <c r="C11" s="354">
        <v>0</v>
      </c>
      <c r="D11" s="354">
        <v>0</v>
      </c>
      <c r="E11" s="354">
        <v>0</v>
      </c>
      <c r="F11" s="354">
        <f t="shared" si="0"/>
        <v>0</v>
      </c>
    </row>
    <row r="12" spans="1:10" x14ac:dyDescent="0.2">
      <c r="A12" s="167">
        <v>7140</v>
      </c>
      <c r="B12" s="167" t="s">
        <v>567</v>
      </c>
      <c r="C12" s="354">
        <v>0</v>
      </c>
      <c r="D12" s="354">
        <v>0</v>
      </c>
      <c r="E12" s="354">
        <v>0</v>
      </c>
      <c r="F12" s="354">
        <f t="shared" si="0"/>
        <v>0</v>
      </c>
    </row>
    <row r="13" spans="1:10" x14ac:dyDescent="0.2">
      <c r="A13" s="167">
        <v>7150</v>
      </c>
      <c r="B13" s="167" t="s">
        <v>568</v>
      </c>
      <c r="C13" s="354">
        <v>0</v>
      </c>
      <c r="D13" s="354">
        <v>0</v>
      </c>
      <c r="E13" s="354">
        <v>0</v>
      </c>
      <c r="F13" s="354">
        <f t="shared" si="0"/>
        <v>0</v>
      </c>
    </row>
    <row r="14" spans="1:10" x14ac:dyDescent="0.2">
      <c r="A14" s="167">
        <v>7160</v>
      </c>
      <c r="B14" s="167" t="s">
        <v>569</v>
      </c>
      <c r="C14" s="354">
        <v>0</v>
      </c>
      <c r="D14" s="354">
        <v>0</v>
      </c>
      <c r="E14" s="354">
        <v>0</v>
      </c>
      <c r="F14" s="354">
        <f t="shared" si="0"/>
        <v>0</v>
      </c>
    </row>
    <row r="15" spans="1:10" x14ac:dyDescent="0.2">
      <c r="A15" s="167">
        <v>7210</v>
      </c>
      <c r="B15" s="167" t="s">
        <v>570</v>
      </c>
      <c r="C15" s="354">
        <v>0</v>
      </c>
      <c r="D15" s="354">
        <v>0</v>
      </c>
      <c r="E15" s="354">
        <v>0</v>
      </c>
      <c r="F15" s="354">
        <f t="shared" si="0"/>
        <v>0</v>
      </c>
    </row>
    <row r="16" spans="1:10" x14ac:dyDescent="0.2">
      <c r="A16" s="167">
        <v>7220</v>
      </c>
      <c r="B16" s="167" t="s">
        <v>571</v>
      </c>
      <c r="C16" s="354">
        <v>0</v>
      </c>
      <c r="D16" s="354">
        <v>0</v>
      </c>
      <c r="E16" s="354">
        <v>0</v>
      </c>
      <c r="F16" s="354">
        <f t="shared" si="0"/>
        <v>0</v>
      </c>
    </row>
    <row r="17" spans="1:6" x14ac:dyDescent="0.2">
      <c r="A17" s="167">
        <v>7230</v>
      </c>
      <c r="B17" s="167" t="s">
        <v>572</v>
      </c>
      <c r="C17" s="354">
        <v>0</v>
      </c>
      <c r="D17" s="354">
        <v>0</v>
      </c>
      <c r="E17" s="354">
        <v>0</v>
      </c>
      <c r="F17" s="354">
        <f t="shared" si="0"/>
        <v>0</v>
      </c>
    </row>
    <row r="18" spans="1:6" x14ac:dyDescent="0.2">
      <c r="A18" s="167">
        <v>7240</v>
      </c>
      <c r="B18" s="167" t="s">
        <v>573</v>
      </c>
      <c r="C18" s="354">
        <v>0</v>
      </c>
      <c r="D18" s="354">
        <v>0</v>
      </c>
      <c r="E18" s="354">
        <v>0</v>
      </c>
      <c r="F18" s="354">
        <f t="shared" si="0"/>
        <v>0</v>
      </c>
    </row>
    <row r="19" spans="1:6" x14ac:dyDescent="0.2">
      <c r="A19" s="167">
        <v>7250</v>
      </c>
      <c r="B19" s="167" t="s">
        <v>574</v>
      </c>
      <c r="C19" s="354">
        <v>0</v>
      </c>
      <c r="D19" s="354">
        <v>0</v>
      </c>
      <c r="E19" s="354">
        <v>0</v>
      </c>
      <c r="F19" s="354">
        <f t="shared" si="0"/>
        <v>0</v>
      </c>
    </row>
    <row r="20" spans="1:6" x14ac:dyDescent="0.2">
      <c r="A20" s="167">
        <v>7260</v>
      </c>
      <c r="B20" s="167" t="s">
        <v>575</v>
      </c>
      <c r="C20" s="354">
        <v>0</v>
      </c>
      <c r="D20" s="354">
        <v>0</v>
      </c>
      <c r="E20" s="354">
        <v>0</v>
      </c>
      <c r="F20" s="354">
        <f t="shared" si="0"/>
        <v>0</v>
      </c>
    </row>
    <row r="21" spans="1:6" x14ac:dyDescent="0.2">
      <c r="A21" s="167">
        <v>7310</v>
      </c>
      <c r="B21" s="167" t="s">
        <v>576</v>
      </c>
      <c r="C21" s="354">
        <v>0</v>
      </c>
      <c r="D21" s="354">
        <v>0</v>
      </c>
      <c r="E21" s="354">
        <v>0</v>
      </c>
      <c r="F21" s="354">
        <f t="shared" si="0"/>
        <v>0</v>
      </c>
    </row>
    <row r="22" spans="1:6" x14ac:dyDescent="0.2">
      <c r="A22" s="167">
        <v>7320</v>
      </c>
      <c r="B22" s="167" t="s">
        <v>577</v>
      </c>
      <c r="C22" s="354">
        <v>0</v>
      </c>
      <c r="D22" s="354">
        <v>0</v>
      </c>
      <c r="E22" s="354">
        <v>0</v>
      </c>
      <c r="F22" s="354">
        <f t="shared" si="0"/>
        <v>0</v>
      </c>
    </row>
    <row r="23" spans="1:6" x14ac:dyDescent="0.2">
      <c r="A23" s="167">
        <v>7330</v>
      </c>
      <c r="B23" s="167" t="s">
        <v>578</v>
      </c>
      <c r="C23" s="354">
        <v>0</v>
      </c>
      <c r="D23" s="354">
        <v>0</v>
      </c>
      <c r="E23" s="354">
        <v>0</v>
      </c>
      <c r="F23" s="354">
        <f t="shared" si="0"/>
        <v>0</v>
      </c>
    </row>
    <row r="24" spans="1:6" x14ac:dyDescent="0.2">
      <c r="A24" s="167">
        <v>7340</v>
      </c>
      <c r="B24" s="167" t="s">
        <v>579</v>
      </c>
      <c r="C24" s="354">
        <v>0</v>
      </c>
      <c r="D24" s="354">
        <v>0</v>
      </c>
      <c r="E24" s="354">
        <v>0</v>
      </c>
      <c r="F24" s="354">
        <f t="shared" si="0"/>
        <v>0</v>
      </c>
    </row>
    <row r="25" spans="1:6" x14ac:dyDescent="0.2">
      <c r="A25" s="167">
        <v>7350</v>
      </c>
      <c r="B25" s="167" t="s">
        <v>580</v>
      </c>
      <c r="C25" s="354">
        <v>0</v>
      </c>
      <c r="D25" s="354">
        <v>0</v>
      </c>
      <c r="E25" s="354">
        <v>0</v>
      </c>
      <c r="F25" s="354">
        <f t="shared" si="0"/>
        <v>0</v>
      </c>
    </row>
    <row r="26" spans="1:6" x14ac:dyDescent="0.2">
      <c r="A26" s="167">
        <v>7360</v>
      </c>
      <c r="B26" s="167" t="s">
        <v>581</v>
      </c>
      <c r="C26" s="354">
        <v>0</v>
      </c>
      <c r="D26" s="354">
        <v>0</v>
      </c>
      <c r="E26" s="354">
        <v>0</v>
      </c>
      <c r="F26" s="354">
        <f t="shared" si="0"/>
        <v>0</v>
      </c>
    </row>
    <row r="27" spans="1:6" x14ac:dyDescent="0.2">
      <c r="A27" s="167">
        <v>7410</v>
      </c>
      <c r="B27" s="167" t="s">
        <v>582</v>
      </c>
      <c r="C27" s="354">
        <v>0</v>
      </c>
      <c r="D27" s="354">
        <v>0</v>
      </c>
      <c r="E27" s="354">
        <v>0</v>
      </c>
      <c r="F27" s="354">
        <f t="shared" si="0"/>
        <v>0</v>
      </c>
    </row>
    <row r="28" spans="1:6" x14ac:dyDescent="0.2">
      <c r="A28" s="167">
        <v>7420</v>
      </c>
      <c r="B28" s="167" t="s">
        <v>583</v>
      </c>
      <c r="C28" s="354">
        <v>0</v>
      </c>
      <c r="D28" s="354">
        <v>0</v>
      </c>
      <c r="E28" s="354">
        <v>0</v>
      </c>
      <c r="F28" s="354">
        <f t="shared" si="0"/>
        <v>0</v>
      </c>
    </row>
    <row r="29" spans="1:6" x14ac:dyDescent="0.2">
      <c r="A29" s="167">
        <v>7510</v>
      </c>
      <c r="B29" s="167" t="s">
        <v>584</v>
      </c>
      <c r="C29" s="354">
        <v>0</v>
      </c>
      <c r="D29" s="354">
        <v>0</v>
      </c>
      <c r="E29" s="354">
        <v>0</v>
      </c>
      <c r="F29" s="354">
        <f t="shared" si="0"/>
        <v>0</v>
      </c>
    </row>
    <row r="30" spans="1:6" x14ac:dyDescent="0.2">
      <c r="A30" s="167">
        <v>7520</v>
      </c>
      <c r="B30" s="167" t="s">
        <v>585</v>
      </c>
      <c r="C30" s="354">
        <v>0</v>
      </c>
      <c r="D30" s="354">
        <v>0</v>
      </c>
      <c r="E30" s="354">
        <v>0</v>
      </c>
      <c r="F30" s="354">
        <f t="shared" si="0"/>
        <v>0</v>
      </c>
    </row>
    <row r="31" spans="1:6" x14ac:dyDescent="0.2">
      <c r="A31" s="167">
        <v>7610</v>
      </c>
      <c r="B31" s="167" t="s">
        <v>586</v>
      </c>
      <c r="C31" s="354">
        <v>0</v>
      </c>
      <c r="D31" s="354">
        <v>0</v>
      </c>
      <c r="E31" s="354">
        <v>0</v>
      </c>
      <c r="F31" s="354">
        <f t="shared" si="0"/>
        <v>0</v>
      </c>
    </row>
    <row r="32" spans="1:6" x14ac:dyDescent="0.2">
      <c r="A32" s="167">
        <v>7620</v>
      </c>
      <c r="B32" s="167" t="s">
        <v>587</v>
      </c>
      <c r="C32" s="354">
        <v>0</v>
      </c>
      <c r="D32" s="354">
        <v>0</v>
      </c>
      <c r="E32" s="354">
        <v>0</v>
      </c>
      <c r="F32" s="354">
        <f t="shared" si="0"/>
        <v>0</v>
      </c>
    </row>
    <row r="33" spans="1:6" x14ac:dyDescent="0.2">
      <c r="A33" s="167">
        <v>7630</v>
      </c>
      <c r="B33" s="167" t="s">
        <v>588</v>
      </c>
      <c r="C33" s="354">
        <v>0</v>
      </c>
      <c r="D33" s="354">
        <v>0</v>
      </c>
      <c r="E33" s="354">
        <v>0</v>
      </c>
      <c r="F33" s="354">
        <f t="shared" si="0"/>
        <v>0</v>
      </c>
    </row>
    <row r="34" spans="1:6" x14ac:dyDescent="0.2">
      <c r="A34" s="167">
        <v>7640</v>
      </c>
      <c r="B34" s="167" t="s">
        <v>589</v>
      </c>
      <c r="C34" s="354">
        <v>0</v>
      </c>
      <c r="D34" s="354">
        <v>0</v>
      </c>
      <c r="E34" s="354">
        <v>0</v>
      </c>
      <c r="F34" s="354">
        <f t="shared" si="0"/>
        <v>0</v>
      </c>
    </row>
    <row r="35" spans="1:6" s="172" customFormat="1" x14ac:dyDescent="0.2">
      <c r="A35" s="403">
        <v>8000</v>
      </c>
      <c r="B35" s="172" t="s">
        <v>590</v>
      </c>
    </row>
    <row r="36" spans="1:6" x14ac:dyDescent="0.2">
      <c r="A36" s="167">
        <v>8110</v>
      </c>
      <c r="B36" s="167" t="s">
        <v>591</v>
      </c>
      <c r="C36" s="354">
        <v>0</v>
      </c>
      <c r="D36" s="354">
        <v>0</v>
      </c>
      <c r="E36" s="354">
        <v>0</v>
      </c>
      <c r="F36" s="354">
        <f t="shared" si="0"/>
        <v>0</v>
      </c>
    </row>
    <row r="37" spans="1:6" x14ac:dyDescent="0.2">
      <c r="A37" s="167">
        <v>8120</v>
      </c>
      <c r="B37" s="167" t="s">
        <v>592</v>
      </c>
      <c r="C37" s="354">
        <v>0</v>
      </c>
      <c r="D37" s="354">
        <v>0</v>
      </c>
      <c r="E37" s="354">
        <v>0</v>
      </c>
      <c r="F37" s="354">
        <f t="shared" si="0"/>
        <v>0</v>
      </c>
    </row>
    <row r="38" spans="1:6" x14ac:dyDescent="0.2">
      <c r="A38" s="167">
        <v>8130</v>
      </c>
      <c r="B38" s="167" t="s">
        <v>593</v>
      </c>
      <c r="C38" s="354">
        <v>0</v>
      </c>
      <c r="D38" s="354">
        <v>0</v>
      </c>
      <c r="E38" s="354">
        <v>0</v>
      </c>
      <c r="F38" s="354">
        <f t="shared" si="0"/>
        <v>0</v>
      </c>
    </row>
    <row r="39" spans="1:6" x14ac:dyDescent="0.2">
      <c r="A39" s="167">
        <v>8140</v>
      </c>
      <c r="B39" s="167" t="s">
        <v>594</v>
      </c>
      <c r="C39" s="354">
        <v>0</v>
      </c>
      <c r="D39" s="354">
        <v>0</v>
      </c>
      <c r="E39" s="354">
        <v>0</v>
      </c>
      <c r="F39" s="354">
        <f t="shared" si="0"/>
        <v>0</v>
      </c>
    </row>
    <row r="40" spans="1:6" x14ac:dyDescent="0.2">
      <c r="A40" s="167">
        <v>8150</v>
      </c>
      <c r="B40" s="167" t="s">
        <v>595</v>
      </c>
      <c r="C40" s="354">
        <v>0</v>
      </c>
      <c r="D40" s="354">
        <v>0</v>
      </c>
      <c r="E40" s="354">
        <v>0</v>
      </c>
      <c r="F40" s="354">
        <f t="shared" si="0"/>
        <v>0</v>
      </c>
    </row>
    <row r="41" spans="1:6" x14ac:dyDescent="0.2">
      <c r="A41" s="167">
        <v>8210</v>
      </c>
      <c r="B41" s="167" t="s">
        <v>596</v>
      </c>
      <c r="C41" s="354">
        <v>0</v>
      </c>
      <c r="D41" s="354">
        <v>0</v>
      </c>
      <c r="E41" s="354">
        <v>0</v>
      </c>
      <c r="F41" s="354">
        <f t="shared" si="0"/>
        <v>0</v>
      </c>
    </row>
    <row r="42" spans="1:6" x14ac:dyDescent="0.2">
      <c r="A42" s="167">
        <v>8220</v>
      </c>
      <c r="B42" s="167" t="s">
        <v>597</v>
      </c>
      <c r="C42" s="354">
        <v>0</v>
      </c>
      <c r="D42" s="354">
        <v>0</v>
      </c>
      <c r="E42" s="354">
        <v>0</v>
      </c>
      <c r="F42" s="354">
        <f t="shared" si="0"/>
        <v>0</v>
      </c>
    </row>
    <row r="43" spans="1:6" x14ac:dyDescent="0.2">
      <c r="A43" s="167">
        <v>8230</v>
      </c>
      <c r="B43" s="167" t="s">
        <v>598</v>
      </c>
      <c r="C43" s="354">
        <v>0</v>
      </c>
      <c r="D43" s="354">
        <v>0</v>
      </c>
      <c r="E43" s="354">
        <v>0</v>
      </c>
      <c r="F43" s="354">
        <f t="shared" si="0"/>
        <v>0</v>
      </c>
    </row>
    <row r="44" spans="1:6" x14ac:dyDescent="0.2">
      <c r="A44" s="167">
        <v>8240</v>
      </c>
      <c r="B44" s="167" t="s">
        <v>599</v>
      </c>
      <c r="C44" s="354">
        <v>0</v>
      </c>
      <c r="D44" s="354">
        <v>0</v>
      </c>
      <c r="E44" s="354">
        <v>0</v>
      </c>
      <c r="F44" s="354">
        <f t="shared" si="0"/>
        <v>0</v>
      </c>
    </row>
    <row r="45" spans="1:6" x14ac:dyDescent="0.2">
      <c r="A45" s="167">
        <v>8250</v>
      </c>
      <c r="B45" s="167" t="s">
        <v>600</v>
      </c>
      <c r="C45" s="354">
        <v>0</v>
      </c>
      <c r="D45" s="354">
        <v>0</v>
      </c>
      <c r="E45" s="354">
        <v>0</v>
      </c>
      <c r="F45" s="354">
        <f t="shared" si="0"/>
        <v>0</v>
      </c>
    </row>
    <row r="46" spans="1:6" x14ac:dyDescent="0.2">
      <c r="A46" s="167">
        <v>8260</v>
      </c>
      <c r="B46" s="167" t="s">
        <v>601</v>
      </c>
      <c r="C46" s="354">
        <v>0</v>
      </c>
      <c r="D46" s="354">
        <v>0</v>
      </c>
      <c r="E46" s="354">
        <v>0</v>
      </c>
      <c r="F46" s="354">
        <f t="shared" si="0"/>
        <v>0</v>
      </c>
    </row>
    <row r="47" spans="1:6" x14ac:dyDescent="0.2">
      <c r="A47" s="167">
        <v>8270</v>
      </c>
      <c r="B47" s="167" t="s">
        <v>602</v>
      </c>
      <c r="C47" s="354">
        <v>0</v>
      </c>
      <c r="D47" s="354">
        <v>0</v>
      </c>
      <c r="E47" s="354">
        <v>0</v>
      </c>
      <c r="F47" s="354">
        <f t="shared" si="0"/>
        <v>0</v>
      </c>
    </row>
    <row r="54" spans="2:3" x14ac:dyDescent="0.2">
      <c r="B54" s="295"/>
      <c r="C54" s="295"/>
    </row>
    <row r="55" spans="2:3" x14ac:dyDescent="0.2">
      <c r="B55" s="296"/>
      <c r="C55" s="296"/>
    </row>
    <row r="56" spans="2:3" x14ac:dyDescent="0.2">
      <c r="B56" s="296"/>
      <c r="C56" s="296"/>
    </row>
    <row r="57" spans="2:3" x14ac:dyDescent="0.2">
      <c r="B57" s="296"/>
      <c r="C57" s="296"/>
    </row>
    <row r="58" spans="2:3" x14ac:dyDescent="0.2">
      <c r="B58" s="296"/>
      <c r="C58" s="296"/>
    </row>
    <row r="59" spans="2:3" x14ac:dyDescent="0.2">
      <c r="B59" s="306"/>
      <c r="C59" s="30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55"/>
  <sheetViews>
    <sheetView showGridLines="0" topLeftCell="A7" zoomScaleNormal="100" workbookViewId="0">
      <selection activeCell="A49" sqref="A49:XFD55"/>
    </sheetView>
  </sheetViews>
  <sheetFormatPr baseColWidth="10" defaultColWidth="12" defaultRowHeight="11.25" x14ac:dyDescent="0.2"/>
  <cols>
    <col min="1" max="1" width="1.83203125" style="415" customWidth="1"/>
    <col min="2" max="2" width="62.5" style="415" customWidth="1"/>
    <col min="3" max="3" width="51.1640625" style="415" bestFit="1" customWidth="1"/>
    <col min="4" max="4" width="19.83203125" style="415" customWidth="1"/>
    <col min="5" max="6" width="17.83203125" style="415" customWidth="1"/>
    <col min="7" max="7" width="18.83203125" style="415" customWidth="1"/>
    <col min="8" max="8" width="17.83203125" style="415" customWidth="1"/>
    <col min="9" max="16384" width="12" style="415"/>
  </cols>
  <sheetData>
    <row r="1" spans="1:9" s="404" customFormat="1" ht="39.950000000000003" customHeight="1" x14ac:dyDescent="0.2">
      <c r="A1" s="604" t="s">
        <v>1973</v>
      </c>
      <c r="B1" s="605"/>
      <c r="C1" s="605"/>
      <c r="D1" s="605"/>
      <c r="E1" s="605"/>
      <c r="F1" s="605"/>
      <c r="G1" s="605"/>
      <c r="H1" s="606"/>
    </row>
    <row r="2" spans="1:9" s="404" customFormat="1" x14ac:dyDescent="0.2">
      <c r="A2" s="607" t="s">
        <v>603</v>
      </c>
      <c r="B2" s="608"/>
      <c r="C2" s="605" t="s">
        <v>604</v>
      </c>
      <c r="D2" s="605"/>
      <c r="E2" s="605"/>
      <c r="F2" s="605"/>
      <c r="G2" s="605"/>
      <c r="H2" s="613" t="s">
        <v>605</v>
      </c>
    </row>
    <row r="3" spans="1:9" s="408" customFormat="1" ht="24.95" customHeight="1" x14ac:dyDescent="0.2">
      <c r="A3" s="609"/>
      <c r="B3" s="610"/>
      <c r="C3" s="405" t="s">
        <v>606</v>
      </c>
      <c r="D3" s="406" t="s">
        <v>607</v>
      </c>
      <c r="E3" s="406" t="s">
        <v>608</v>
      </c>
      <c r="F3" s="406" t="s">
        <v>609</v>
      </c>
      <c r="G3" s="407" t="s">
        <v>610</v>
      </c>
      <c r="H3" s="614"/>
    </row>
    <row r="4" spans="1:9" s="408" customFormat="1" x14ac:dyDescent="0.2">
      <c r="A4" s="611"/>
      <c r="B4" s="612"/>
      <c r="C4" s="409" t="s">
        <v>611</v>
      </c>
      <c r="D4" s="410" t="s">
        <v>612</v>
      </c>
      <c r="E4" s="410" t="s">
        <v>613</v>
      </c>
      <c r="F4" s="410" t="s">
        <v>614</v>
      </c>
      <c r="G4" s="410" t="s">
        <v>615</v>
      </c>
      <c r="H4" s="410" t="s">
        <v>616</v>
      </c>
    </row>
    <row r="5" spans="1:9" x14ac:dyDescent="0.2">
      <c r="A5" s="411"/>
      <c r="B5" s="412" t="s">
        <v>62</v>
      </c>
      <c r="C5" s="413">
        <v>0</v>
      </c>
      <c r="D5" s="413">
        <v>0</v>
      </c>
      <c r="E5" s="413">
        <f>C5+D5</f>
        <v>0</v>
      </c>
      <c r="F5" s="413">
        <v>0</v>
      </c>
      <c r="G5" s="413">
        <v>0</v>
      </c>
      <c r="H5" s="413">
        <f>G5-C5</f>
        <v>0</v>
      </c>
      <c r="I5" s="414" t="s">
        <v>617</v>
      </c>
    </row>
    <row r="6" spans="1:9" x14ac:dyDescent="0.2">
      <c r="A6" s="416"/>
      <c r="B6" s="417" t="s">
        <v>63</v>
      </c>
      <c r="C6" s="418">
        <v>0</v>
      </c>
      <c r="D6" s="418">
        <v>0</v>
      </c>
      <c r="E6" s="418">
        <f t="shared" ref="E6:E14" si="0">C6+D6</f>
        <v>0</v>
      </c>
      <c r="F6" s="418">
        <v>0</v>
      </c>
      <c r="G6" s="418">
        <v>0</v>
      </c>
      <c r="H6" s="418">
        <f t="shared" ref="H6:H14" si="1">G6-C6</f>
        <v>0</v>
      </c>
      <c r="I6" s="414" t="s">
        <v>618</v>
      </c>
    </row>
    <row r="7" spans="1:9" x14ac:dyDescent="0.2">
      <c r="A7" s="411"/>
      <c r="B7" s="412" t="s">
        <v>64</v>
      </c>
      <c r="C7" s="418">
        <v>0</v>
      </c>
      <c r="D7" s="418">
        <v>0</v>
      </c>
      <c r="E7" s="418">
        <f t="shared" si="0"/>
        <v>0</v>
      </c>
      <c r="F7" s="418">
        <v>0</v>
      </c>
      <c r="G7" s="418">
        <v>0</v>
      </c>
      <c r="H7" s="418">
        <f t="shared" si="1"/>
        <v>0</v>
      </c>
      <c r="I7" s="414" t="s">
        <v>619</v>
      </c>
    </row>
    <row r="8" spans="1:9" x14ac:dyDescent="0.2">
      <c r="A8" s="411"/>
      <c r="B8" s="412" t="s">
        <v>65</v>
      </c>
      <c r="C8" s="418">
        <v>0</v>
      </c>
      <c r="D8" s="418">
        <v>0</v>
      </c>
      <c r="E8" s="418">
        <f t="shared" si="0"/>
        <v>0</v>
      </c>
      <c r="F8" s="418">
        <v>0</v>
      </c>
      <c r="G8" s="418">
        <v>0</v>
      </c>
      <c r="H8" s="418">
        <f t="shared" si="1"/>
        <v>0</v>
      </c>
      <c r="I8" s="414" t="s">
        <v>620</v>
      </c>
    </row>
    <row r="9" spans="1:9" x14ac:dyDescent="0.2">
      <c r="A9" s="411"/>
      <c r="B9" s="412" t="s">
        <v>66</v>
      </c>
      <c r="C9" s="418">
        <v>0</v>
      </c>
      <c r="D9" s="418">
        <v>0</v>
      </c>
      <c r="E9" s="418">
        <f t="shared" si="0"/>
        <v>0</v>
      </c>
      <c r="F9" s="418">
        <v>0</v>
      </c>
      <c r="G9" s="418">
        <v>0</v>
      </c>
      <c r="H9" s="418">
        <f t="shared" si="1"/>
        <v>0</v>
      </c>
      <c r="I9" s="414" t="s">
        <v>621</v>
      </c>
    </row>
    <row r="10" spans="1:9" x14ac:dyDescent="0.2">
      <c r="A10" s="416"/>
      <c r="B10" s="417" t="s">
        <v>67</v>
      </c>
      <c r="C10" s="418">
        <v>0</v>
      </c>
      <c r="D10" s="418">
        <v>0</v>
      </c>
      <c r="E10" s="418">
        <f t="shared" si="0"/>
        <v>0</v>
      </c>
      <c r="F10" s="418">
        <v>0</v>
      </c>
      <c r="G10" s="418">
        <v>0</v>
      </c>
      <c r="H10" s="418">
        <f t="shared" si="1"/>
        <v>0</v>
      </c>
      <c r="I10" s="414" t="s">
        <v>622</v>
      </c>
    </row>
    <row r="11" spans="1:9" x14ac:dyDescent="0.2">
      <c r="A11" s="419"/>
      <c r="B11" s="412" t="s">
        <v>623</v>
      </c>
      <c r="C11" s="418">
        <v>828081.75</v>
      </c>
      <c r="D11" s="418">
        <v>937473.81</v>
      </c>
      <c r="E11" s="418">
        <f t="shared" si="0"/>
        <v>1765555.56</v>
      </c>
      <c r="F11" s="418">
        <v>52031.6</v>
      </c>
      <c r="G11" s="418">
        <v>52031.6</v>
      </c>
      <c r="H11" s="418">
        <f t="shared" si="1"/>
        <v>-776050.15</v>
      </c>
      <c r="I11" s="414" t="s">
        <v>624</v>
      </c>
    </row>
    <row r="12" spans="1:9" ht="22.5" x14ac:dyDescent="0.2">
      <c r="A12" s="419"/>
      <c r="B12" s="412" t="s">
        <v>625</v>
      </c>
      <c r="C12" s="418">
        <v>0</v>
      </c>
      <c r="D12" s="418">
        <v>6473364.1100000003</v>
      </c>
      <c r="E12" s="418">
        <f t="shared" si="0"/>
        <v>6473364.1100000003</v>
      </c>
      <c r="F12" s="418">
        <v>5050325.1100000003</v>
      </c>
      <c r="G12" s="418">
        <v>4530186.1100000003</v>
      </c>
      <c r="H12" s="418">
        <f t="shared" si="1"/>
        <v>4530186.1100000003</v>
      </c>
      <c r="I12" s="414" t="s">
        <v>626</v>
      </c>
    </row>
    <row r="13" spans="1:9" ht="22.5" x14ac:dyDescent="0.2">
      <c r="A13" s="419"/>
      <c r="B13" s="412" t="s">
        <v>71</v>
      </c>
      <c r="C13" s="418">
        <v>9672240.9900000002</v>
      </c>
      <c r="D13" s="418">
        <v>0</v>
      </c>
      <c r="E13" s="418">
        <f t="shared" si="0"/>
        <v>9672240.9900000002</v>
      </c>
      <c r="F13" s="418">
        <v>7424012.0800000001</v>
      </c>
      <c r="G13" s="418">
        <v>6451911.6900000004</v>
      </c>
      <c r="H13" s="418">
        <f t="shared" si="1"/>
        <v>-3220329.3</v>
      </c>
      <c r="I13" s="414" t="s">
        <v>627</v>
      </c>
    </row>
    <row r="14" spans="1:9" x14ac:dyDescent="0.2">
      <c r="A14" s="411"/>
      <c r="B14" s="412" t="s">
        <v>516</v>
      </c>
      <c r="C14" s="418">
        <v>0</v>
      </c>
      <c r="D14" s="418">
        <v>0</v>
      </c>
      <c r="E14" s="418">
        <f t="shared" si="0"/>
        <v>0</v>
      </c>
      <c r="F14" s="418">
        <v>0</v>
      </c>
      <c r="G14" s="418">
        <v>0</v>
      </c>
      <c r="H14" s="418">
        <f t="shared" si="1"/>
        <v>0</v>
      </c>
      <c r="I14" s="414" t="s">
        <v>628</v>
      </c>
    </row>
    <row r="15" spans="1:9" x14ac:dyDescent="0.2">
      <c r="A15" s="411"/>
      <c r="C15" s="420"/>
      <c r="D15" s="420"/>
      <c r="E15" s="420"/>
      <c r="F15" s="420"/>
      <c r="G15" s="420"/>
      <c r="H15" s="420"/>
      <c r="I15" s="414" t="s">
        <v>160</v>
      </c>
    </row>
    <row r="16" spans="1:9" x14ac:dyDescent="0.2">
      <c r="A16" s="421"/>
      <c r="B16" s="422" t="s">
        <v>146</v>
      </c>
      <c r="C16" s="423">
        <f>SUM(C5:C14)</f>
        <v>10500322.74</v>
      </c>
      <c r="D16" s="423">
        <f t="shared" ref="D16:H16" si="2">SUM(D5:D14)</f>
        <v>7410837.9199999999</v>
      </c>
      <c r="E16" s="423">
        <f t="shared" si="2"/>
        <v>17911160.66</v>
      </c>
      <c r="F16" s="423">
        <f t="shared" si="2"/>
        <v>12526368.789999999</v>
      </c>
      <c r="G16" s="424">
        <f t="shared" si="2"/>
        <v>11034129.4</v>
      </c>
      <c r="H16" s="425">
        <f t="shared" si="2"/>
        <v>533806.66000000061</v>
      </c>
      <c r="I16" s="414" t="s">
        <v>160</v>
      </c>
    </row>
    <row r="17" spans="1:9" x14ac:dyDescent="0.2">
      <c r="A17" s="426"/>
      <c r="B17" s="427"/>
      <c r="C17" s="428"/>
      <c r="D17" s="428"/>
      <c r="E17" s="429"/>
      <c r="F17" s="430" t="s">
        <v>629</v>
      </c>
      <c r="G17" s="431"/>
      <c r="H17" s="432"/>
      <c r="I17" s="414" t="s">
        <v>160</v>
      </c>
    </row>
    <row r="18" spans="1:9" x14ac:dyDescent="0.2">
      <c r="A18" s="615" t="s">
        <v>630</v>
      </c>
      <c r="B18" s="616"/>
      <c r="C18" s="605" t="s">
        <v>604</v>
      </c>
      <c r="D18" s="605"/>
      <c r="E18" s="605"/>
      <c r="F18" s="605"/>
      <c r="G18" s="605"/>
      <c r="H18" s="613" t="s">
        <v>605</v>
      </c>
      <c r="I18" s="414" t="s">
        <v>160</v>
      </c>
    </row>
    <row r="19" spans="1:9" ht="22.5" x14ac:dyDescent="0.2">
      <c r="A19" s="617"/>
      <c r="B19" s="618"/>
      <c r="C19" s="405" t="s">
        <v>606</v>
      </c>
      <c r="D19" s="406" t="s">
        <v>607</v>
      </c>
      <c r="E19" s="406" t="s">
        <v>608</v>
      </c>
      <c r="F19" s="406" t="s">
        <v>609</v>
      </c>
      <c r="G19" s="407" t="s">
        <v>610</v>
      </c>
      <c r="H19" s="614"/>
      <c r="I19" s="414" t="s">
        <v>160</v>
      </c>
    </row>
    <row r="20" spans="1:9" x14ac:dyDescent="0.2">
      <c r="A20" s="619"/>
      <c r="B20" s="620"/>
      <c r="C20" s="409" t="s">
        <v>611</v>
      </c>
      <c r="D20" s="410" t="s">
        <v>612</v>
      </c>
      <c r="E20" s="410" t="s">
        <v>613</v>
      </c>
      <c r="F20" s="410" t="s">
        <v>614</v>
      </c>
      <c r="G20" s="410" t="s">
        <v>615</v>
      </c>
      <c r="H20" s="410" t="s">
        <v>616</v>
      </c>
      <c r="I20" s="414" t="s">
        <v>160</v>
      </c>
    </row>
    <row r="21" spans="1:9" x14ac:dyDescent="0.2">
      <c r="A21" s="433" t="s">
        <v>631</v>
      </c>
      <c r="B21" s="434"/>
      <c r="C21" s="435">
        <f t="shared" ref="C21:H21" si="3">SUM(C22+C23+C24+C25+C26+C27+C28+C29)</f>
        <v>0</v>
      </c>
      <c r="D21" s="435">
        <f t="shared" si="3"/>
        <v>0</v>
      </c>
      <c r="E21" s="435">
        <f t="shared" si="3"/>
        <v>0</v>
      </c>
      <c r="F21" s="435">
        <f t="shared" si="3"/>
        <v>0</v>
      </c>
      <c r="G21" s="435">
        <f t="shared" si="3"/>
        <v>0</v>
      </c>
      <c r="H21" s="435">
        <f t="shared" si="3"/>
        <v>0</v>
      </c>
      <c r="I21" s="414" t="s">
        <v>160</v>
      </c>
    </row>
    <row r="22" spans="1:9" x14ac:dyDescent="0.2">
      <c r="A22" s="436"/>
      <c r="B22" s="437" t="s">
        <v>62</v>
      </c>
      <c r="C22" s="438">
        <v>0</v>
      </c>
      <c r="D22" s="438">
        <v>0</v>
      </c>
      <c r="E22" s="438">
        <f t="shared" ref="E22:E29" si="4">C22+D22</f>
        <v>0</v>
      </c>
      <c r="F22" s="438">
        <v>0</v>
      </c>
      <c r="G22" s="438">
        <v>0</v>
      </c>
      <c r="H22" s="438">
        <f t="shared" ref="H22:H29" si="5">G22-C22</f>
        <v>0</v>
      </c>
      <c r="I22" s="414" t="s">
        <v>617</v>
      </c>
    </row>
    <row r="23" spans="1:9" x14ac:dyDescent="0.2">
      <c r="A23" s="436"/>
      <c r="B23" s="437" t="s">
        <v>63</v>
      </c>
      <c r="C23" s="438">
        <v>0</v>
      </c>
      <c r="D23" s="438">
        <v>0</v>
      </c>
      <c r="E23" s="438">
        <f t="shared" si="4"/>
        <v>0</v>
      </c>
      <c r="F23" s="438">
        <v>0</v>
      </c>
      <c r="G23" s="438">
        <v>0</v>
      </c>
      <c r="H23" s="438">
        <f t="shared" si="5"/>
        <v>0</v>
      </c>
      <c r="I23" s="414" t="s">
        <v>618</v>
      </c>
    </row>
    <row r="24" spans="1:9" x14ac:dyDescent="0.2">
      <c r="A24" s="436"/>
      <c r="B24" s="437" t="s">
        <v>64</v>
      </c>
      <c r="C24" s="438">
        <v>0</v>
      </c>
      <c r="D24" s="438">
        <v>0</v>
      </c>
      <c r="E24" s="438">
        <f t="shared" si="4"/>
        <v>0</v>
      </c>
      <c r="F24" s="438">
        <v>0</v>
      </c>
      <c r="G24" s="438">
        <v>0</v>
      </c>
      <c r="H24" s="438">
        <f t="shared" si="5"/>
        <v>0</v>
      </c>
      <c r="I24" s="414" t="s">
        <v>619</v>
      </c>
    </row>
    <row r="25" spans="1:9" x14ac:dyDescent="0.2">
      <c r="A25" s="436"/>
      <c r="B25" s="437" t="s">
        <v>65</v>
      </c>
      <c r="C25" s="438">
        <v>0</v>
      </c>
      <c r="D25" s="438">
        <v>0</v>
      </c>
      <c r="E25" s="438">
        <f t="shared" si="4"/>
        <v>0</v>
      </c>
      <c r="F25" s="438">
        <v>0</v>
      </c>
      <c r="G25" s="438">
        <v>0</v>
      </c>
      <c r="H25" s="438">
        <f t="shared" si="5"/>
        <v>0</v>
      </c>
      <c r="I25" s="414" t="s">
        <v>620</v>
      </c>
    </row>
    <row r="26" spans="1:9" x14ac:dyDescent="0.2">
      <c r="A26" s="436"/>
      <c r="B26" s="437" t="s">
        <v>632</v>
      </c>
      <c r="C26" s="438">
        <v>0</v>
      </c>
      <c r="D26" s="438">
        <v>0</v>
      </c>
      <c r="E26" s="438">
        <f t="shared" si="4"/>
        <v>0</v>
      </c>
      <c r="F26" s="438">
        <v>0</v>
      </c>
      <c r="G26" s="438">
        <v>0</v>
      </c>
      <c r="H26" s="438">
        <f t="shared" si="5"/>
        <v>0</v>
      </c>
      <c r="I26" s="414" t="s">
        <v>621</v>
      </c>
    </row>
    <row r="27" spans="1:9" x14ac:dyDescent="0.2">
      <c r="A27" s="436"/>
      <c r="B27" s="437" t="s">
        <v>633</v>
      </c>
      <c r="C27" s="438">
        <v>0</v>
      </c>
      <c r="D27" s="438">
        <v>0</v>
      </c>
      <c r="E27" s="438">
        <f t="shared" si="4"/>
        <v>0</v>
      </c>
      <c r="F27" s="438">
        <v>0</v>
      </c>
      <c r="G27" s="438">
        <v>0</v>
      </c>
      <c r="H27" s="438">
        <f t="shared" si="5"/>
        <v>0</v>
      </c>
      <c r="I27" s="414" t="s">
        <v>622</v>
      </c>
    </row>
    <row r="28" spans="1:9" ht="22.5" x14ac:dyDescent="0.2">
      <c r="A28" s="436"/>
      <c r="B28" s="437" t="s">
        <v>70</v>
      </c>
      <c r="C28" s="438">
        <v>0</v>
      </c>
      <c r="D28" s="438">
        <v>0</v>
      </c>
      <c r="E28" s="438">
        <f t="shared" si="4"/>
        <v>0</v>
      </c>
      <c r="F28" s="438">
        <v>0</v>
      </c>
      <c r="G28" s="438">
        <v>0</v>
      </c>
      <c r="H28" s="438">
        <f t="shared" si="5"/>
        <v>0</v>
      </c>
      <c r="I28" s="414" t="s">
        <v>626</v>
      </c>
    </row>
    <row r="29" spans="1:9" ht="22.5" x14ac:dyDescent="0.2">
      <c r="A29" s="436"/>
      <c r="B29" s="437" t="s">
        <v>71</v>
      </c>
      <c r="C29" s="438">
        <v>0</v>
      </c>
      <c r="D29" s="438">
        <v>0</v>
      </c>
      <c r="E29" s="438">
        <f t="shared" si="4"/>
        <v>0</v>
      </c>
      <c r="F29" s="438">
        <v>0</v>
      </c>
      <c r="G29" s="438">
        <v>0</v>
      </c>
      <c r="H29" s="438">
        <f t="shared" si="5"/>
        <v>0</v>
      </c>
      <c r="I29" s="414" t="s">
        <v>627</v>
      </c>
    </row>
    <row r="30" spans="1:9" x14ac:dyDescent="0.2">
      <c r="A30" s="436"/>
      <c r="B30" s="437"/>
      <c r="C30" s="438"/>
      <c r="D30" s="438"/>
      <c r="E30" s="438"/>
      <c r="F30" s="438"/>
      <c r="G30" s="438"/>
      <c r="H30" s="438"/>
      <c r="I30" s="414" t="s">
        <v>160</v>
      </c>
    </row>
    <row r="31" spans="1:9" ht="41.25" customHeight="1" x14ac:dyDescent="0.2">
      <c r="A31" s="601" t="s">
        <v>634</v>
      </c>
      <c r="B31" s="602"/>
      <c r="C31" s="439">
        <f t="shared" ref="C31:H31" si="6">SUM(C32:C35)</f>
        <v>10500322.74</v>
      </c>
      <c r="D31" s="439">
        <f t="shared" si="6"/>
        <v>937473.81</v>
      </c>
      <c r="E31" s="439">
        <f t="shared" si="6"/>
        <v>11437796.550000001</v>
      </c>
      <c r="F31" s="439">
        <f t="shared" si="6"/>
        <v>7476043.6799999997</v>
      </c>
      <c r="G31" s="439">
        <f t="shared" si="6"/>
        <v>6503943.29</v>
      </c>
      <c r="H31" s="439">
        <f t="shared" si="6"/>
        <v>-3996379.4499999997</v>
      </c>
      <c r="I31" s="414" t="s">
        <v>160</v>
      </c>
    </row>
    <row r="32" spans="1:9" x14ac:dyDescent="0.2">
      <c r="A32" s="436"/>
      <c r="B32" s="437" t="s">
        <v>63</v>
      </c>
      <c r="C32" s="438">
        <v>0</v>
      </c>
      <c r="D32" s="438">
        <v>0</v>
      </c>
      <c r="E32" s="438">
        <f>C32+D32</f>
        <v>0</v>
      </c>
      <c r="F32" s="438">
        <v>0</v>
      </c>
      <c r="G32" s="438">
        <v>0</v>
      </c>
      <c r="H32" s="438">
        <f>G32-C32</f>
        <v>0</v>
      </c>
      <c r="I32" s="414" t="s">
        <v>618</v>
      </c>
    </row>
    <row r="33" spans="1:9" x14ac:dyDescent="0.2">
      <c r="A33" s="436"/>
      <c r="B33" s="437" t="s">
        <v>635</v>
      </c>
      <c r="C33" s="438">
        <v>0</v>
      </c>
      <c r="D33" s="438">
        <v>0</v>
      </c>
      <c r="E33" s="438">
        <f>C33+D33</f>
        <v>0</v>
      </c>
      <c r="F33" s="438">
        <v>0</v>
      </c>
      <c r="G33" s="438">
        <v>0</v>
      </c>
      <c r="H33" s="438">
        <f t="shared" ref="H33:H35" si="7">G33-C33</f>
        <v>0</v>
      </c>
      <c r="I33" s="414" t="s">
        <v>621</v>
      </c>
    </row>
    <row r="34" spans="1:9" x14ac:dyDescent="0.2">
      <c r="A34" s="436"/>
      <c r="B34" s="437" t="s">
        <v>636</v>
      </c>
      <c r="C34" s="438">
        <v>828081.75</v>
      </c>
      <c r="D34" s="438">
        <v>937473.81</v>
      </c>
      <c r="E34" s="438">
        <f>C34+D34</f>
        <v>1765555.56</v>
      </c>
      <c r="F34" s="438">
        <v>52031.6</v>
      </c>
      <c r="G34" s="438">
        <v>52031.6</v>
      </c>
      <c r="H34" s="438">
        <f t="shared" si="7"/>
        <v>-776050.15</v>
      </c>
      <c r="I34" s="414" t="s">
        <v>624</v>
      </c>
    </row>
    <row r="35" spans="1:9" ht="22.5" x14ac:dyDescent="0.2">
      <c r="A35" s="436"/>
      <c r="B35" s="437" t="s">
        <v>71</v>
      </c>
      <c r="C35" s="438">
        <v>9672240.9900000002</v>
      </c>
      <c r="D35" s="438">
        <v>0</v>
      </c>
      <c r="E35" s="438">
        <f>C35+D35</f>
        <v>9672240.9900000002</v>
      </c>
      <c r="F35" s="438">
        <v>7424012.0800000001</v>
      </c>
      <c r="G35" s="438">
        <v>6451911.6900000004</v>
      </c>
      <c r="H35" s="438">
        <f t="shared" si="7"/>
        <v>-3220329.3</v>
      </c>
      <c r="I35" s="414" t="s">
        <v>627</v>
      </c>
    </row>
    <row r="36" spans="1:9" x14ac:dyDescent="0.2">
      <c r="A36" s="436"/>
      <c r="B36" s="437"/>
      <c r="C36" s="438"/>
      <c r="D36" s="438"/>
      <c r="E36" s="438"/>
      <c r="F36" s="438"/>
      <c r="G36" s="438"/>
      <c r="H36" s="438"/>
      <c r="I36" s="414" t="s">
        <v>160</v>
      </c>
    </row>
    <row r="37" spans="1:9" x14ac:dyDescent="0.2">
      <c r="A37" s="440" t="s">
        <v>637</v>
      </c>
      <c r="B37" s="441"/>
      <c r="C37" s="439">
        <f t="shared" ref="C37:H37" si="8">SUM(C38)</f>
        <v>0</v>
      </c>
      <c r="D37" s="439">
        <f t="shared" si="8"/>
        <v>0</v>
      </c>
      <c r="E37" s="439">
        <f t="shared" si="8"/>
        <v>0</v>
      </c>
      <c r="F37" s="439">
        <f t="shared" si="8"/>
        <v>0</v>
      </c>
      <c r="G37" s="439">
        <f t="shared" si="8"/>
        <v>0</v>
      </c>
      <c r="H37" s="439">
        <f t="shared" si="8"/>
        <v>0</v>
      </c>
      <c r="I37" s="414" t="s">
        <v>160</v>
      </c>
    </row>
    <row r="38" spans="1:9" x14ac:dyDescent="0.2">
      <c r="A38" s="174"/>
      <c r="B38" s="437" t="s">
        <v>516</v>
      </c>
      <c r="C38" s="438">
        <v>0</v>
      </c>
      <c r="D38" s="438">
        <v>0</v>
      </c>
      <c r="E38" s="438">
        <f>C38+D38</f>
        <v>0</v>
      </c>
      <c r="F38" s="438">
        <v>0</v>
      </c>
      <c r="G38" s="438">
        <v>0</v>
      </c>
      <c r="H38" s="438">
        <f>G38-C38</f>
        <v>0</v>
      </c>
      <c r="I38" s="414" t="s">
        <v>628</v>
      </c>
    </row>
    <row r="39" spans="1:9" x14ac:dyDescent="0.2">
      <c r="A39" s="442"/>
      <c r="B39" s="443" t="s">
        <v>146</v>
      </c>
      <c r="C39" s="423">
        <f>SUM(C37+C31+C21)</f>
        <v>10500322.74</v>
      </c>
      <c r="D39" s="423">
        <f t="shared" ref="D39:H39" si="9">SUM(D37+D31+D21)</f>
        <v>937473.81</v>
      </c>
      <c r="E39" s="423">
        <f t="shared" si="9"/>
        <v>11437796.550000001</v>
      </c>
      <c r="F39" s="423">
        <f t="shared" si="9"/>
        <v>7476043.6799999997</v>
      </c>
      <c r="G39" s="423">
        <f t="shared" si="9"/>
        <v>6503943.29</v>
      </c>
      <c r="H39" s="425">
        <f t="shared" si="9"/>
        <v>-3996379.4499999997</v>
      </c>
      <c r="I39" s="414" t="s">
        <v>160</v>
      </c>
    </row>
    <row r="40" spans="1:9" x14ac:dyDescent="0.2">
      <c r="A40" s="444"/>
      <c r="B40" s="427"/>
      <c r="C40" s="428"/>
      <c r="D40" s="428"/>
      <c r="E40" s="428"/>
      <c r="F40" s="430" t="s">
        <v>629</v>
      </c>
      <c r="G40" s="445"/>
      <c r="H40" s="432"/>
      <c r="I40" s="414" t="s">
        <v>160</v>
      </c>
    </row>
    <row r="41" spans="1:9" x14ac:dyDescent="0.2">
      <c r="B41" s="36" t="s">
        <v>58</v>
      </c>
    </row>
    <row r="42" spans="1:9" ht="22.5" x14ac:dyDescent="0.2">
      <c r="B42" s="446" t="s">
        <v>638</v>
      </c>
    </row>
    <row r="43" spans="1:9" x14ac:dyDescent="0.2">
      <c r="B43" s="447" t="s">
        <v>639</v>
      </c>
    </row>
    <row r="44" spans="1:9" ht="30.75" customHeight="1" x14ac:dyDescent="0.2">
      <c r="B44" s="603" t="s">
        <v>640</v>
      </c>
      <c r="C44" s="603"/>
      <c r="D44" s="603"/>
      <c r="E44" s="603"/>
      <c r="F44" s="603"/>
      <c r="G44" s="603"/>
      <c r="H44" s="603"/>
    </row>
    <row r="50" spans="2:3" x14ac:dyDescent="0.2">
      <c r="B50" s="295"/>
      <c r="C50" s="295"/>
    </row>
    <row r="51" spans="2:3" x14ac:dyDescent="0.2">
      <c r="B51" s="296"/>
      <c r="C51" s="296"/>
    </row>
    <row r="52" spans="2:3" x14ac:dyDescent="0.2">
      <c r="B52" s="296"/>
      <c r="C52" s="296"/>
    </row>
    <row r="53" spans="2:3" x14ac:dyDescent="0.2">
      <c r="B53" s="296"/>
      <c r="C53" s="296"/>
    </row>
    <row r="54" spans="2:3" x14ac:dyDescent="0.2">
      <c r="B54" s="296"/>
      <c r="C54" s="296"/>
    </row>
    <row r="55" spans="2:3" x14ac:dyDescent="0.2">
      <c r="B55" s="306"/>
      <c r="C55" s="306"/>
    </row>
  </sheetData>
  <sheetProtection formatCells="0" formatColumns="0" formatRows="0" insertRows="0" autoFilter="0"/>
  <mergeCells count="9">
    <mergeCell ref="A31:B31"/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41"/>
  <sheetViews>
    <sheetView showGridLines="0" topLeftCell="A22" workbookViewId="0">
      <selection activeCell="J9" sqref="J9"/>
    </sheetView>
  </sheetViews>
  <sheetFormatPr baseColWidth="10" defaultRowHeight="11.25" x14ac:dyDescent="0.2"/>
  <cols>
    <col min="1" max="1" width="1.33203125" style="72" customWidth="1"/>
    <col min="2" max="2" width="80.5" style="72" customWidth="1"/>
    <col min="3" max="8" width="18.33203125" style="72" customWidth="1"/>
    <col min="9" max="16384" width="12" style="72"/>
  </cols>
  <sheetData>
    <row r="1" spans="1:8" ht="45" customHeight="1" x14ac:dyDescent="0.2">
      <c r="A1" s="621" t="s">
        <v>1976</v>
      </c>
      <c r="B1" s="622"/>
      <c r="C1" s="622"/>
      <c r="D1" s="622"/>
      <c r="E1" s="622"/>
      <c r="F1" s="622"/>
      <c r="G1" s="622"/>
      <c r="H1" s="623"/>
    </row>
    <row r="2" spans="1:8" x14ac:dyDescent="0.2">
      <c r="A2" s="624" t="s">
        <v>117</v>
      </c>
      <c r="B2" s="625"/>
      <c r="C2" s="621" t="s">
        <v>641</v>
      </c>
      <c r="D2" s="622"/>
      <c r="E2" s="622"/>
      <c r="F2" s="622"/>
      <c r="G2" s="623"/>
      <c r="H2" s="630" t="s">
        <v>642</v>
      </c>
    </row>
    <row r="3" spans="1:8" ht="24.95" customHeight="1" x14ac:dyDescent="0.2">
      <c r="A3" s="626"/>
      <c r="B3" s="627"/>
      <c r="C3" s="175" t="s">
        <v>643</v>
      </c>
      <c r="D3" s="175" t="s">
        <v>644</v>
      </c>
      <c r="E3" s="175" t="s">
        <v>608</v>
      </c>
      <c r="F3" s="175" t="s">
        <v>609</v>
      </c>
      <c r="G3" s="175" t="s">
        <v>645</v>
      </c>
      <c r="H3" s="631"/>
    </row>
    <row r="4" spans="1:8" x14ac:dyDescent="0.2">
      <c r="A4" s="628"/>
      <c r="B4" s="629"/>
      <c r="C4" s="176">
        <v>1</v>
      </c>
      <c r="D4" s="176">
        <v>2</v>
      </c>
      <c r="E4" s="176" t="s">
        <v>646</v>
      </c>
      <c r="F4" s="176">
        <v>4</v>
      </c>
      <c r="G4" s="176">
        <v>5</v>
      </c>
      <c r="H4" s="176" t="s">
        <v>647</v>
      </c>
    </row>
    <row r="5" spans="1:8" x14ac:dyDescent="0.2">
      <c r="A5" s="177"/>
      <c r="B5" s="178"/>
      <c r="C5" s="179"/>
      <c r="D5" s="179"/>
      <c r="E5" s="179"/>
      <c r="F5" s="179"/>
      <c r="G5" s="179"/>
      <c r="H5" s="179"/>
    </row>
    <row r="6" spans="1:8" x14ac:dyDescent="0.2">
      <c r="A6" s="180"/>
      <c r="B6" s="181" t="s">
        <v>648</v>
      </c>
      <c r="C6" s="182">
        <v>2079493.62</v>
      </c>
      <c r="D6" s="182">
        <v>1653793.62</v>
      </c>
      <c r="E6" s="182">
        <f>C6+D6</f>
        <v>3733287.24</v>
      </c>
      <c r="F6" s="182">
        <v>2225469.2799999998</v>
      </c>
      <c r="G6" s="182">
        <v>2212288.84</v>
      </c>
      <c r="H6" s="182">
        <f>E6-F6</f>
        <v>1507817.9600000004</v>
      </c>
    </row>
    <row r="7" spans="1:8" x14ac:dyDescent="0.2">
      <c r="A7" s="180"/>
      <c r="B7" s="181" t="s">
        <v>649</v>
      </c>
      <c r="C7" s="182">
        <v>4824187.17</v>
      </c>
      <c r="D7" s="182">
        <v>3484307.55</v>
      </c>
      <c r="E7" s="182">
        <f t="shared" ref="E7:E12" si="0">C7+D7</f>
        <v>8308494.7199999997</v>
      </c>
      <c r="F7" s="182">
        <v>4971313.51</v>
      </c>
      <c r="G7" s="182">
        <v>4824453.83</v>
      </c>
      <c r="H7" s="182">
        <f t="shared" ref="H7:H12" si="1">E7-F7</f>
        <v>3337181.21</v>
      </c>
    </row>
    <row r="8" spans="1:8" x14ac:dyDescent="0.2">
      <c r="A8" s="180"/>
      <c r="B8" s="181" t="s">
        <v>650</v>
      </c>
      <c r="C8" s="182">
        <v>3347851.15</v>
      </c>
      <c r="D8" s="182">
        <v>2056736.75</v>
      </c>
      <c r="E8" s="182">
        <f t="shared" si="0"/>
        <v>5404587.9000000004</v>
      </c>
      <c r="F8" s="182">
        <v>3398565.28</v>
      </c>
      <c r="G8" s="182">
        <v>3204488.82</v>
      </c>
      <c r="H8" s="182">
        <f t="shared" si="1"/>
        <v>2006022.6200000006</v>
      </c>
    </row>
    <row r="9" spans="1:8" x14ac:dyDescent="0.2">
      <c r="A9" s="180"/>
      <c r="B9" s="181" t="s">
        <v>651</v>
      </c>
      <c r="C9" s="182">
        <v>248790.8</v>
      </c>
      <c r="D9" s="182">
        <v>237000</v>
      </c>
      <c r="E9" s="182">
        <f t="shared" si="0"/>
        <v>485790.8</v>
      </c>
      <c r="F9" s="182">
        <v>330510.40999999997</v>
      </c>
      <c r="G9" s="182">
        <v>327975.71000000002</v>
      </c>
      <c r="H9" s="182">
        <f t="shared" si="1"/>
        <v>155280.39000000001</v>
      </c>
    </row>
    <row r="10" spans="1:8" x14ac:dyDescent="0.2">
      <c r="A10" s="180"/>
      <c r="B10" s="181" t="s">
        <v>652</v>
      </c>
      <c r="C10" s="182">
        <v>0</v>
      </c>
      <c r="D10" s="182">
        <v>0</v>
      </c>
      <c r="E10" s="182">
        <f t="shared" si="0"/>
        <v>0</v>
      </c>
      <c r="F10" s="182">
        <v>0</v>
      </c>
      <c r="G10" s="182">
        <v>0</v>
      </c>
      <c r="H10" s="182">
        <f t="shared" si="1"/>
        <v>0</v>
      </c>
    </row>
    <row r="11" spans="1:8" x14ac:dyDescent="0.2">
      <c r="A11" s="180"/>
      <c r="B11" s="181" t="s">
        <v>653</v>
      </c>
      <c r="C11" s="182">
        <v>0</v>
      </c>
      <c r="D11" s="182">
        <v>0</v>
      </c>
      <c r="E11" s="182">
        <f t="shared" si="0"/>
        <v>0</v>
      </c>
      <c r="F11" s="182">
        <v>0</v>
      </c>
      <c r="G11" s="182">
        <v>0</v>
      </c>
      <c r="H11" s="182">
        <f t="shared" si="1"/>
        <v>0</v>
      </c>
    </row>
    <row r="12" spans="1:8" x14ac:dyDescent="0.2">
      <c r="A12" s="180"/>
      <c r="B12" s="181" t="s">
        <v>654</v>
      </c>
      <c r="C12" s="182">
        <v>0</v>
      </c>
      <c r="D12" s="182">
        <v>0</v>
      </c>
      <c r="E12" s="182">
        <f t="shared" si="0"/>
        <v>0</v>
      </c>
      <c r="F12" s="182">
        <v>0</v>
      </c>
      <c r="G12" s="182">
        <v>0</v>
      </c>
      <c r="H12" s="182">
        <f t="shared" si="1"/>
        <v>0</v>
      </c>
    </row>
    <row r="13" spans="1:8" x14ac:dyDescent="0.2">
      <c r="A13" s="180"/>
      <c r="B13" s="181"/>
      <c r="C13" s="182"/>
      <c r="D13" s="182"/>
      <c r="E13" s="182"/>
      <c r="F13" s="182"/>
      <c r="G13" s="182"/>
      <c r="H13" s="182"/>
    </row>
    <row r="14" spans="1:8" x14ac:dyDescent="0.2">
      <c r="A14" s="183"/>
      <c r="B14" s="184" t="s">
        <v>655</v>
      </c>
      <c r="C14" s="185">
        <f t="shared" ref="C14:H14" si="2">SUM(C6:C13)</f>
        <v>10500322.74</v>
      </c>
      <c r="D14" s="185">
        <f t="shared" si="2"/>
        <v>7431837.9199999999</v>
      </c>
      <c r="E14" s="185">
        <f t="shared" si="2"/>
        <v>17932160.66</v>
      </c>
      <c r="F14" s="185">
        <f t="shared" si="2"/>
        <v>10925858.479999999</v>
      </c>
      <c r="G14" s="185">
        <f t="shared" si="2"/>
        <v>10569207.200000001</v>
      </c>
      <c r="H14" s="185">
        <f t="shared" si="2"/>
        <v>7006302.1800000006</v>
      </c>
    </row>
    <row r="17" spans="1:8" ht="45" customHeight="1" x14ac:dyDescent="0.2">
      <c r="A17" s="621" t="s">
        <v>656</v>
      </c>
      <c r="B17" s="622"/>
      <c r="C17" s="622"/>
      <c r="D17" s="622"/>
      <c r="E17" s="622"/>
      <c r="F17" s="622"/>
      <c r="G17" s="622"/>
      <c r="H17" s="623"/>
    </row>
    <row r="18" spans="1:8" x14ac:dyDescent="0.2">
      <c r="A18" s="624" t="s">
        <v>117</v>
      </c>
      <c r="B18" s="625"/>
      <c r="C18" s="621" t="s">
        <v>641</v>
      </c>
      <c r="D18" s="622"/>
      <c r="E18" s="622"/>
      <c r="F18" s="622"/>
      <c r="G18" s="623"/>
      <c r="H18" s="630" t="s">
        <v>642</v>
      </c>
    </row>
    <row r="19" spans="1:8" ht="22.5" x14ac:dyDescent="0.2">
      <c r="A19" s="626"/>
      <c r="B19" s="627"/>
      <c r="C19" s="175" t="s">
        <v>643</v>
      </c>
      <c r="D19" s="175" t="s">
        <v>644</v>
      </c>
      <c r="E19" s="175" t="s">
        <v>608</v>
      </c>
      <c r="F19" s="175" t="s">
        <v>609</v>
      </c>
      <c r="G19" s="175" t="s">
        <v>645</v>
      </c>
      <c r="H19" s="631"/>
    </row>
    <row r="20" spans="1:8" x14ac:dyDescent="0.2">
      <c r="A20" s="628"/>
      <c r="B20" s="629"/>
      <c r="C20" s="176">
        <v>1</v>
      </c>
      <c r="D20" s="176">
        <v>2</v>
      </c>
      <c r="E20" s="176" t="s">
        <v>646</v>
      </c>
      <c r="F20" s="176">
        <v>4</v>
      </c>
      <c r="G20" s="176">
        <v>5</v>
      </c>
      <c r="H20" s="176" t="s">
        <v>647</v>
      </c>
    </row>
    <row r="21" spans="1:8" x14ac:dyDescent="0.2">
      <c r="A21" s="180"/>
      <c r="B21" s="186" t="s">
        <v>657</v>
      </c>
      <c r="C21" s="182">
        <v>0</v>
      </c>
      <c r="D21" s="182">
        <v>0</v>
      </c>
      <c r="E21" s="182">
        <f>C21+D21</f>
        <v>0</v>
      </c>
      <c r="F21" s="182">
        <v>0</v>
      </c>
      <c r="G21" s="182">
        <v>0</v>
      </c>
      <c r="H21" s="182">
        <f>E21-F21</f>
        <v>0</v>
      </c>
    </row>
    <row r="22" spans="1:8" x14ac:dyDescent="0.2">
      <c r="A22" s="180"/>
      <c r="B22" s="186" t="s">
        <v>658</v>
      </c>
      <c r="C22" s="182">
        <v>0</v>
      </c>
      <c r="D22" s="182">
        <v>0</v>
      </c>
      <c r="E22" s="182">
        <f t="shared" ref="E22:E24" si="3">C22+D22</f>
        <v>0</v>
      </c>
      <c r="F22" s="182">
        <v>0</v>
      </c>
      <c r="G22" s="182">
        <v>0</v>
      </c>
      <c r="H22" s="182">
        <f t="shared" ref="H22:H24" si="4">E22-F22</f>
        <v>0</v>
      </c>
    </row>
    <row r="23" spans="1:8" x14ac:dyDescent="0.2">
      <c r="A23" s="180"/>
      <c r="B23" s="186" t="s">
        <v>659</v>
      </c>
      <c r="C23" s="182">
        <v>0</v>
      </c>
      <c r="D23" s="182">
        <v>0</v>
      </c>
      <c r="E23" s="182">
        <f t="shared" si="3"/>
        <v>0</v>
      </c>
      <c r="F23" s="182">
        <v>0</v>
      </c>
      <c r="G23" s="182">
        <v>0</v>
      </c>
      <c r="H23" s="182">
        <f t="shared" si="4"/>
        <v>0</v>
      </c>
    </row>
    <row r="24" spans="1:8" x14ac:dyDescent="0.2">
      <c r="A24" s="180"/>
      <c r="B24" s="186" t="s">
        <v>660</v>
      </c>
      <c r="C24" s="182">
        <v>0</v>
      </c>
      <c r="D24" s="182">
        <v>0</v>
      </c>
      <c r="E24" s="182">
        <f t="shared" si="3"/>
        <v>0</v>
      </c>
      <c r="F24" s="182">
        <v>0</v>
      </c>
      <c r="G24" s="182">
        <v>0</v>
      </c>
      <c r="H24" s="182">
        <f t="shared" si="4"/>
        <v>0</v>
      </c>
    </row>
    <row r="25" spans="1:8" x14ac:dyDescent="0.2">
      <c r="A25" s="183"/>
      <c r="B25" s="184" t="s">
        <v>655</v>
      </c>
      <c r="C25" s="185">
        <f t="shared" ref="C25:H25" si="5">SUM(C21:C24)</f>
        <v>0</v>
      </c>
      <c r="D25" s="185">
        <f t="shared" si="5"/>
        <v>0</v>
      </c>
      <c r="E25" s="185">
        <f t="shared" si="5"/>
        <v>0</v>
      </c>
      <c r="F25" s="185">
        <f t="shared" si="5"/>
        <v>0</v>
      </c>
      <c r="G25" s="185">
        <f t="shared" si="5"/>
        <v>0</v>
      </c>
      <c r="H25" s="185">
        <f t="shared" si="5"/>
        <v>0</v>
      </c>
    </row>
    <row r="28" spans="1:8" ht="45" customHeight="1" x14ac:dyDescent="0.2">
      <c r="A28" s="621" t="s">
        <v>1977</v>
      </c>
      <c r="B28" s="622"/>
      <c r="C28" s="622"/>
      <c r="D28" s="622"/>
      <c r="E28" s="622"/>
      <c r="F28" s="622"/>
      <c r="G28" s="622"/>
      <c r="H28" s="623"/>
    </row>
    <row r="29" spans="1:8" x14ac:dyDescent="0.2">
      <c r="A29" s="624" t="s">
        <v>117</v>
      </c>
      <c r="B29" s="625"/>
      <c r="C29" s="621" t="s">
        <v>641</v>
      </c>
      <c r="D29" s="622"/>
      <c r="E29" s="622"/>
      <c r="F29" s="622"/>
      <c r="G29" s="623"/>
      <c r="H29" s="630" t="s">
        <v>642</v>
      </c>
    </row>
    <row r="30" spans="1:8" ht="22.5" x14ac:dyDescent="0.2">
      <c r="A30" s="626"/>
      <c r="B30" s="627"/>
      <c r="C30" s="175" t="s">
        <v>643</v>
      </c>
      <c r="D30" s="175" t="s">
        <v>644</v>
      </c>
      <c r="E30" s="175" t="s">
        <v>608</v>
      </c>
      <c r="F30" s="175" t="s">
        <v>609</v>
      </c>
      <c r="G30" s="175" t="s">
        <v>645</v>
      </c>
      <c r="H30" s="631"/>
    </row>
    <row r="31" spans="1:8" x14ac:dyDescent="0.2">
      <c r="A31" s="628"/>
      <c r="B31" s="629"/>
      <c r="C31" s="176">
        <v>1</v>
      </c>
      <c r="D31" s="176">
        <v>2</v>
      </c>
      <c r="E31" s="176" t="s">
        <v>646</v>
      </c>
      <c r="F31" s="176">
        <v>4</v>
      </c>
      <c r="G31" s="176">
        <v>5</v>
      </c>
      <c r="H31" s="176" t="s">
        <v>647</v>
      </c>
    </row>
    <row r="32" spans="1:8" x14ac:dyDescent="0.2">
      <c r="A32" s="180"/>
      <c r="B32" s="187" t="s">
        <v>661</v>
      </c>
      <c r="C32" s="182">
        <v>10500322.74</v>
      </c>
      <c r="D32" s="182">
        <v>7431837.9199999999</v>
      </c>
      <c r="E32" s="182">
        <f t="shared" ref="E32:E38" si="6">C32+D32</f>
        <v>17932160.66</v>
      </c>
      <c r="F32" s="182">
        <v>10925858.48</v>
      </c>
      <c r="G32" s="182">
        <v>10569207.199999999</v>
      </c>
      <c r="H32" s="182">
        <f t="shared" ref="H32:H38" si="7">E32-F32</f>
        <v>7006302.1799999997</v>
      </c>
    </row>
    <row r="33" spans="1:8" x14ac:dyDescent="0.2">
      <c r="A33" s="180"/>
      <c r="B33" s="187" t="s">
        <v>662</v>
      </c>
      <c r="C33" s="182">
        <v>0</v>
      </c>
      <c r="D33" s="182">
        <v>0</v>
      </c>
      <c r="E33" s="182">
        <f t="shared" si="6"/>
        <v>0</v>
      </c>
      <c r="F33" s="182">
        <v>0</v>
      </c>
      <c r="G33" s="182">
        <v>0</v>
      </c>
      <c r="H33" s="182">
        <f t="shared" si="7"/>
        <v>0</v>
      </c>
    </row>
    <row r="34" spans="1:8" x14ac:dyDescent="0.2">
      <c r="A34" s="180"/>
      <c r="B34" s="187" t="s">
        <v>663</v>
      </c>
      <c r="C34" s="182">
        <v>0</v>
      </c>
      <c r="D34" s="182">
        <v>0</v>
      </c>
      <c r="E34" s="182">
        <f t="shared" si="6"/>
        <v>0</v>
      </c>
      <c r="F34" s="182">
        <v>0</v>
      </c>
      <c r="G34" s="182">
        <v>0</v>
      </c>
      <c r="H34" s="182">
        <f t="shared" si="7"/>
        <v>0</v>
      </c>
    </row>
    <row r="35" spans="1:8" x14ac:dyDescent="0.2">
      <c r="A35" s="180"/>
      <c r="B35" s="187" t="s">
        <v>664</v>
      </c>
      <c r="C35" s="182">
        <v>0</v>
      </c>
      <c r="D35" s="182">
        <v>0</v>
      </c>
      <c r="E35" s="182">
        <f t="shared" si="6"/>
        <v>0</v>
      </c>
      <c r="F35" s="182">
        <v>0</v>
      </c>
      <c r="G35" s="182">
        <v>0</v>
      </c>
      <c r="H35" s="182">
        <f t="shared" si="7"/>
        <v>0</v>
      </c>
    </row>
    <row r="36" spans="1:8" ht="11.25" customHeight="1" x14ac:dyDescent="0.2">
      <c r="A36" s="180"/>
      <c r="B36" s="187" t="s">
        <v>665</v>
      </c>
      <c r="C36" s="182">
        <v>0</v>
      </c>
      <c r="D36" s="182">
        <v>0</v>
      </c>
      <c r="E36" s="182">
        <f t="shared" si="6"/>
        <v>0</v>
      </c>
      <c r="F36" s="182">
        <v>0</v>
      </c>
      <c r="G36" s="182">
        <v>0</v>
      </c>
      <c r="H36" s="182">
        <f t="shared" si="7"/>
        <v>0</v>
      </c>
    </row>
    <row r="37" spans="1:8" x14ac:dyDescent="0.2">
      <c r="A37" s="180"/>
      <c r="B37" s="187" t="s">
        <v>666</v>
      </c>
      <c r="C37" s="182">
        <v>0</v>
      </c>
      <c r="D37" s="182">
        <v>0</v>
      </c>
      <c r="E37" s="182">
        <f t="shared" si="6"/>
        <v>0</v>
      </c>
      <c r="F37" s="182">
        <v>0</v>
      </c>
      <c r="G37" s="182">
        <v>0</v>
      </c>
      <c r="H37" s="182">
        <f t="shared" si="7"/>
        <v>0</v>
      </c>
    </row>
    <row r="38" spans="1:8" x14ac:dyDescent="0.2">
      <c r="A38" s="180"/>
      <c r="B38" s="187" t="s">
        <v>667</v>
      </c>
      <c r="C38" s="182">
        <v>0</v>
      </c>
      <c r="D38" s="182">
        <v>0</v>
      </c>
      <c r="E38" s="182">
        <f t="shared" si="6"/>
        <v>0</v>
      </c>
      <c r="F38" s="182">
        <v>0</v>
      </c>
      <c r="G38" s="182">
        <v>0</v>
      </c>
      <c r="H38" s="182">
        <f t="shared" si="7"/>
        <v>0</v>
      </c>
    </row>
    <row r="39" spans="1:8" x14ac:dyDescent="0.2">
      <c r="A39" s="183"/>
      <c r="B39" s="184" t="s">
        <v>655</v>
      </c>
      <c r="C39" s="185">
        <f t="shared" ref="C39:H39" si="8">SUM(C32:C38)</f>
        <v>10500322.74</v>
      </c>
      <c r="D39" s="185">
        <f t="shared" si="8"/>
        <v>7431837.9199999999</v>
      </c>
      <c r="E39" s="185">
        <f t="shared" si="8"/>
        <v>17932160.66</v>
      </c>
      <c r="F39" s="185">
        <f t="shared" si="8"/>
        <v>10925858.48</v>
      </c>
      <c r="G39" s="185">
        <f t="shared" si="8"/>
        <v>10569207.199999999</v>
      </c>
      <c r="H39" s="185">
        <f t="shared" si="8"/>
        <v>7006302.1799999997</v>
      </c>
    </row>
    <row r="41" spans="1:8" x14ac:dyDescent="0.2">
      <c r="A41" s="72" t="s">
        <v>668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79"/>
  <sheetViews>
    <sheetView showGridLines="0" topLeftCell="A22" workbookViewId="0">
      <selection activeCell="G33" sqref="G33"/>
    </sheetView>
  </sheetViews>
  <sheetFormatPr baseColWidth="10" defaultRowHeight="11.25" x14ac:dyDescent="0.2"/>
  <cols>
    <col min="1" max="1" width="1.5" style="72" customWidth="1"/>
    <col min="2" max="2" width="62.83203125" style="72" customWidth="1"/>
    <col min="3" max="3" width="18.33203125" style="72" customWidth="1"/>
    <col min="4" max="4" width="19.83203125" style="72" customWidth="1"/>
    <col min="5" max="8" width="18.33203125" style="72" customWidth="1"/>
    <col min="9" max="16384" width="12" style="72"/>
  </cols>
  <sheetData>
    <row r="1" spans="1:8" ht="50.1" customHeight="1" x14ac:dyDescent="0.2">
      <c r="A1" s="621" t="s">
        <v>1974</v>
      </c>
      <c r="B1" s="622"/>
      <c r="C1" s="622"/>
      <c r="D1" s="622"/>
      <c r="E1" s="622"/>
      <c r="F1" s="622"/>
      <c r="G1" s="622"/>
      <c r="H1" s="623"/>
    </row>
    <row r="2" spans="1:8" x14ac:dyDescent="0.2">
      <c r="A2" s="624" t="s">
        <v>117</v>
      </c>
      <c r="B2" s="625"/>
      <c r="C2" s="621" t="s">
        <v>641</v>
      </c>
      <c r="D2" s="622"/>
      <c r="E2" s="622"/>
      <c r="F2" s="622"/>
      <c r="G2" s="623"/>
      <c r="H2" s="630" t="s">
        <v>642</v>
      </c>
    </row>
    <row r="3" spans="1:8" ht="24.95" customHeight="1" x14ac:dyDescent="0.2">
      <c r="A3" s="626"/>
      <c r="B3" s="627"/>
      <c r="C3" s="175" t="s">
        <v>643</v>
      </c>
      <c r="D3" s="175" t="s">
        <v>644</v>
      </c>
      <c r="E3" s="175" t="s">
        <v>608</v>
      </c>
      <c r="F3" s="175" t="s">
        <v>609</v>
      </c>
      <c r="G3" s="175" t="s">
        <v>645</v>
      </c>
      <c r="H3" s="631"/>
    </row>
    <row r="4" spans="1:8" x14ac:dyDescent="0.2">
      <c r="A4" s="628"/>
      <c r="B4" s="629"/>
      <c r="C4" s="176">
        <v>1</v>
      </c>
      <c r="D4" s="176">
        <v>2</v>
      </c>
      <c r="E4" s="176" t="s">
        <v>646</v>
      </c>
      <c r="F4" s="176">
        <v>4</v>
      </c>
      <c r="G4" s="176">
        <v>5</v>
      </c>
      <c r="H4" s="176" t="s">
        <v>647</v>
      </c>
    </row>
    <row r="5" spans="1:8" x14ac:dyDescent="0.2">
      <c r="A5" s="198" t="s">
        <v>81</v>
      </c>
      <c r="B5" s="197"/>
      <c r="C5" s="199">
        <f>SUM(C6:C12)</f>
        <v>7291560.9899999993</v>
      </c>
      <c r="D5" s="199">
        <f>SUM(D6:D12)</f>
        <v>6571700.8500000006</v>
      </c>
      <c r="E5" s="199">
        <f>C5+D5</f>
        <v>13863261.84</v>
      </c>
      <c r="F5" s="199">
        <f>SUM(F6:F12)</f>
        <v>9061095.2600000016</v>
      </c>
      <c r="G5" s="199">
        <f>SUM(G6:G12)</f>
        <v>8990765.7800000012</v>
      </c>
      <c r="H5" s="199">
        <f>E5-F5</f>
        <v>4802166.5799999982</v>
      </c>
    </row>
    <row r="6" spans="1:8" x14ac:dyDescent="0.2">
      <c r="A6" s="195">
        <v>1100</v>
      </c>
      <c r="B6" s="194" t="s">
        <v>384</v>
      </c>
      <c r="C6" s="182">
        <v>3500747.64</v>
      </c>
      <c r="D6" s="182">
        <v>3521812.49</v>
      </c>
      <c r="E6" s="182">
        <f t="shared" ref="E6:E69" si="0">C6+D6</f>
        <v>7022560.1300000008</v>
      </c>
      <c r="F6" s="182">
        <v>4417771.1900000004</v>
      </c>
      <c r="G6" s="182">
        <v>4417771.1900000004</v>
      </c>
      <c r="H6" s="182">
        <f t="shared" ref="H6:H69" si="1">E6-F6</f>
        <v>2604788.9400000004</v>
      </c>
    </row>
    <row r="7" spans="1:8" x14ac:dyDescent="0.2">
      <c r="A7" s="195">
        <v>1200</v>
      </c>
      <c r="B7" s="194" t="s">
        <v>385</v>
      </c>
      <c r="C7" s="182">
        <v>1323546.19</v>
      </c>
      <c r="D7" s="182">
        <v>582621.19999999995</v>
      </c>
      <c r="E7" s="182">
        <f t="shared" si="0"/>
        <v>1906167.39</v>
      </c>
      <c r="F7" s="182">
        <v>1661633.5</v>
      </c>
      <c r="G7" s="182">
        <v>1661633.5</v>
      </c>
      <c r="H7" s="182">
        <f t="shared" si="1"/>
        <v>244533.8899999999</v>
      </c>
    </row>
    <row r="8" spans="1:8" x14ac:dyDescent="0.2">
      <c r="A8" s="195">
        <v>1300</v>
      </c>
      <c r="B8" s="194" t="s">
        <v>386</v>
      </c>
      <c r="C8" s="182">
        <v>534836.43999999994</v>
      </c>
      <c r="D8" s="182">
        <v>562836.43999999994</v>
      </c>
      <c r="E8" s="182">
        <f t="shared" si="0"/>
        <v>1097672.8799999999</v>
      </c>
      <c r="F8" s="182">
        <v>560206.41</v>
      </c>
      <c r="G8" s="182">
        <v>560206.41</v>
      </c>
      <c r="H8" s="182">
        <f t="shared" si="1"/>
        <v>537466.46999999986</v>
      </c>
    </row>
    <row r="9" spans="1:8" x14ac:dyDescent="0.2">
      <c r="A9" s="195">
        <v>1400</v>
      </c>
      <c r="B9" s="194" t="s">
        <v>387</v>
      </c>
      <c r="C9" s="182">
        <v>1026259.21</v>
      </c>
      <c r="D9" s="182">
        <v>998259.21</v>
      </c>
      <c r="E9" s="182">
        <f t="shared" si="0"/>
        <v>2024518.42</v>
      </c>
      <c r="F9" s="182">
        <v>1292478.3700000001</v>
      </c>
      <c r="G9" s="182">
        <v>1292478.3700000001</v>
      </c>
      <c r="H9" s="182">
        <f t="shared" si="1"/>
        <v>732040.04999999981</v>
      </c>
    </row>
    <row r="10" spans="1:8" x14ac:dyDescent="0.2">
      <c r="A10" s="195">
        <v>1500</v>
      </c>
      <c r="B10" s="194" t="s">
        <v>388</v>
      </c>
      <c r="C10" s="182">
        <v>906171.51</v>
      </c>
      <c r="D10" s="182">
        <v>906171.51</v>
      </c>
      <c r="E10" s="182">
        <f t="shared" si="0"/>
        <v>1812343.02</v>
      </c>
      <c r="F10" s="182">
        <v>1129005.79</v>
      </c>
      <c r="G10" s="182">
        <v>1058676.31</v>
      </c>
      <c r="H10" s="182">
        <f t="shared" si="1"/>
        <v>683337.23</v>
      </c>
    </row>
    <row r="11" spans="1:8" x14ac:dyDescent="0.2">
      <c r="A11" s="195">
        <v>1600</v>
      </c>
      <c r="B11" s="194" t="s">
        <v>683</v>
      </c>
      <c r="C11" s="182">
        <v>0</v>
      </c>
      <c r="D11" s="182">
        <v>0</v>
      </c>
      <c r="E11" s="182">
        <f t="shared" si="0"/>
        <v>0</v>
      </c>
      <c r="F11" s="182">
        <v>0</v>
      </c>
      <c r="G11" s="182">
        <v>0</v>
      </c>
      <c r="H11" s="182">
        <f t="shared" si="1"/>
        <v>0</v>
      </c>
    </row>
    <row r="12" spans="1:8" x14ac:dyDescent="0.2">
      <c r="A12" s="195">
        <v>1700</v>
      </c>
      <c r="B12" s="194" t="s">
        <v>389</v>
      </c>
      <c r="C12" s="182">
        <v>0</v>
      </c>
      <c r="D12" s="182">
        <v>0</v>
      </c>
      <c r="E12" s="182">
        <f t="shared" si="0"/>
        <v>0</v>
      </c>
      <c r="F12" s="182">
        <v>0</v>
      </c>
      <c r="G12" s="182">
        <v>0</v>
      </c>
      <c r="H12" s="182">
        <f t="shared" si="1"/>
        <v>0</v>
      </c>
    </row>
    <row r="13" spans="1:8" x14ac:dyDescent="0.2">
      <c r="A13" s="198" t="s">
        <v>682</v>
      </c>
      <c r="B13" s="197"/>
      <c r="C13" s="196">
        <f>SUM(C14:C22)</f>
        <v>500120</v>
      </c>
      <c r="D13" s="196">
        <f>SUM(D14:D22)</f>
        <v>0</v>
      </c>
      <c r="E13" s="196">
        <f t="shared" si="0"/>
        <v>500120</v>
      </c>
      <c r="F13" s="196">
        <f>SUM(F14:F22)</f>
        <v>89490.099999999991</v>
      </c>
      <c r="G13" s="196">
        <f>SUM(G14:G22)</f>
        <v>79449.009999999995</v>
      </c>
      <c r="H13" s="196">
        <f t="shared" si="1"/>
        <v>410629.9</v>
      </c>
    </row>
    <row r="14" spans="1:8" x14ac:dyDescent="0.2">
      <c r="A14" s="195">
        <v>2100</v>
      </c>
      <c r="B14" s="194" t="s">
        <v>390</v>
      </c>
      <c r="C14" s="182">
        <v>257500</v>
      </c>
      <c r="D14" s="182">
        <v>0</v>
      </c>
      <c r="E14" s="182">
        <f t="shared" si="0"/>
        <v>257500</v>
      </c>
      <c r="F14" s="182">
        <v>7710.91</v>
      </c>
      <c r="G14" s="182">
        <v>6690.11</v>
      </c>
      <c r="H14" s="182">
        <f t="shared" si="1"/>
        <v>249789.09</v>
      </c>
    </row>
    <row r="15" spans="1:8" x14ac:dyDescent="0.2">
      <c r="A15" s="195">
        <v>2200</v>
      </c>
      <c r="B15" s="194" t="s">
        <v>391</v>
      </c>
      <c r="C15" s="182">
        <v>106200</v>
      </c>
      <c r="D15" s="182">
        <v>-24000</v>
      </c>
      <c r="E15" s="182">
        <f t="shared" si="0"/>
        <v>82200</v>
      </c>
      <c r="F15" s="182">
        <v>6630.1</v>
      </c>
      <c r="G15" s="182">
        <v>6270.1</v>
      </c>
      <c r="H15" s="182">
        <f t="shared" si="1"/>
        <v>75569.899999999994</v>
      </c>
    </row>
    <row r="16" spans="1:8" x14ac:dyDescent="0.2">
      <c r="A16" s="195">
        <v>2300</v>
      </c>
      <c r="B16" s="194" t="s">
        <v>392</v>
      </c>
      <c r="C16" s="182">
        <v>0</v>
      </c>
      <c r="D16" s="182">
        <v>0</v>
      </c>
      <c r="E16" s="182">
        <f t="shared" si="0"/>
        <v>0</v>
      </c>
      <c r="F16" s="182">
        <v>0</v>
      </c>
      <c r="G16" s="182">
        <v>0</v>
      </c>
      <c r="H16" s="182">
        <f t="shared" si="1"/>
        <v>0</v>
      </c>
    </row>
    <row r="17" spans="1:8" x14ac:dyDescent="0.2">
      <c r="A17" s="195">
        <v>2400</v>
      </c>
      <c r="B17" s="194" t="s">
        <v>393</v>
      </c>
      <c r="C17" s="182">
        <v>0</v>
      </c>
      <c r="D17" s="182">
        <v>24000</v>
      </c>
      <c r="E17" s="182">
        <f t="shared" si="0"/>
        <v>24000</v>
      </c>
      <c r="F17" s="182">
        <v>0</v>
      </c>
      <c r="G17" s="182">
        <v>0</v>
      </c>
      <c r="H17" s="182">
        <f t="shared" si="1"/>
        <v>24000</v>
      </c>
    </row>
    <row r="18" spans="1:8" x14ac:dyDescent="0.2">
      <c r="A18" s="195">
        <v>2500</v>
      </c>
      <c r="B18" s="194" t="s">
        <v>394</v>
      </c>
      <c r="C18" s="182">
        <v>3500</v>
      </c>
      <c r="D18" s="182">
        <v>0</v>
      </c>
      <c r="E18" s="182">
        <f t="shared" si="0"/>
        <v>3500</v>
      </c>
      <c r="F18" s="182">
        <v>0</v>
      </c>
      <c r="G18" s="182">
        <v>0</v>
      </c>
      <c r="H18" s="182">
        <f t="shared" si="1"/>
        <v>3500</v>
      </c>
    </row>
    <row r="19" spans="1:8" x14ac:dyDescent="0.2">
      <c r="A19" s="195">
        <v>2600</v>
      </c>
      <c r="B19" s="194" t="s">
        <v>395</v>
      </c>
      <c r="C19" s="182">
        <v>109170</v>
      </c>
      <c r="D19" s="182">
        <v>0</v>
      </c>
      <c r="E19" s="182">
        <f t="shared" si="0"/>
        <v>109170</v>
      </c>
      <c r="F19" s="182">
        <v>66431.45</v>
      </c>
      <c r="G19" s="182">
        <v>57771.16</v>
      </c>
      <c r="H19" s="182">
        <f t="shared" si="1"/>
        <v>42738.55</v>
      </c>
    </row>
    <row r="20" spans="1:8" x14ac:dyDescent="0.2">
      <c r="A20" s="195">
        <v>2700</v>
      </c>
      <c r="B20" s="194" t="s">
        <v>396</v>
      </c>
      <c r="C20" s="182">
        <v>0</v>
      </c>
      <c r="D20" s="182">
        <v>0</v>
      </c>
      <c r="E20" s="182">
        <f t="shared" si="0"/>
        <v>0</v>
      </c>
      <c r="F20" s="182">
        <v>0</v>
      </c>
      <c r="G20" s="182">
        <v>0</v>
      </c>
      <c r="H20" s="182">
        <f t="shared" si="1"/>
        <v>0</v>
      </c>
    </row>
    <row r="21" spans="1:8" x14ac:dyDescent="0.2">
      <c r="A21" s="195">
        <v>2800</v>
      </c>
      <c r="B21" s="194" t="s">
        <v>681</v>
      </c>
      <c r="C21" s="182">
        <v>0</v>
      </c>
      <c r="D21" s="182">
        <v>0</v>
      </c>
      <c r="E21" s="182">
        <f t="shared" si="0"/>
        <v>0</v>
      </c>
      <c r="F21" s="182">
        <v>0</v>
      </c>
      <c r="G21" s="182">
        <v>0</v>
      </c>
      <c r="H21" s="182">
        <f t="shared" si="1"/>
        <v>0</v>
      </c>
    </row>
    <row r="22" spans="1:8" x14ac:dyDescent="0.2">
      <c r="A22" s="195">
        <v>2900</v>
      </c>
      <c r="B22" s="194" t="s">
        <v>398</v>
      </c>
      <c r="C22" s="182">
        <v>23750</v>
      </c>
      <c r="D22" s="182">
        <v>0</v>
      </c>
      <c r="E22" s="182">
        <f t="shared" si="0"/>
        <v>23750</v>
      </c>
      <c r="F22" s="182">
        <v>8717.64</v>
      </c>
      <c r="G22" s="182">
        <v>8717.64</v>
      </c>
      <c r="H22" s="182">
        <f t="shared" si="1"/>
        <v>15032.36</v>
      </c>
    </row>
    <row r="23" spans="1:8" x14ac:dyDescent="0.2">
      <c r="A23" s="198" t="s">
        <v>83</v>
      </c>
      <c r="B23" s="197"/>
      <c r="C23" s="196">
        <f>SUM(C24:C32)</f>
        <v>2618641.75</v>
      </c>
      <c r="D23" s="196">
        <f>SUM(D24:D32)</f>
        <v>133156.11000000002</v>
      </c>
      <c r="E23" s="196">
        <f t="shared" si="0"/>
        <v>2751797.86</v>
      </c>
      <c r="F23" s="196">
        <f>SUM(F24:F32)</f>
        <v>1003987.4299999999</v>
      </c>
      <c r="G23" s="196">
        <f>SUM(G24:G32)</f>
        <v>727706.71999999986</v>
      </c>
      <c r="H23" s="196">
        <f t="shared" si="1"/>
        <v>1747810.43</v>
      </c>
    </row>
    <row r="24" spans="1:8" x14ac:dyDescent="0.2">
      <c r="A24" s="195">
        <v>3100</v>
      </c>
      <c r="B24" s="194" t="s">
        <v>399</v>
      </c>
      <c r="C24" s="182">
        <v>524510</v>
      </c>
      <c r="D24" s="182">
        <v>-32400</v>
      </c>
      <c r="E24" s="182">
        <f t="shared" si="0"/>
        <v>492110</v>
      </c>
      <c r="F24" s="182">
        <v>179924.8</v>
      </c>
      <c r="G24" s="182">
        <v>146505.79999999999</v>
      </c>
      <c r="H24" s="182">
        <f t="shared" si="1"/>
        <v>312185.2</v>
      </c>
    </row>
    <row r="25" spans="1:8" x14ac:dyDescent="0.2">
      <c r="A25" s="195">
        <v>3200</v>
      </c>
      <c r="B25" s="194" t="s">
        <v>400</v>
      </c>
      <c r="C25" s="182">
        <v>169000</v>
      </c>
      <c r="D25" s="182">
        <v>72000</v>
      </c>
      <c r="E25" s="182">
        <f t="shared" si="0"/>
        <v>241000</v>
      </c>
      <c r="F25" s="182">
        <v>22998.36</v>
      </c>
      <c r="G25" s="182">
        <v>22998.36</v>
      </c>
      <c r="H25" s="182">
        <f t="shared" si="1"/>
        <v>218001.64</v>
      </c>
    </row>
    <row r="26" spans="1:8" x14ac:dyDescent="0.2">
      <c r="A26" s="195">
        <v>3300</v>
      </c>
      <c r="B26" s="194" t="s">
        <v>680</v>
      </c>
      <c r="C26" s="182">
        <v>726500</v>
      </c>
      <c r="D26" s="182">
        <v>29557.08</v>
      </c>
      <c r="E26" s="182">
        <f t="shared" si="0"/>
        <v>756057.08</v>
      </c>
      <c r="F26" s="182">
        <v>326460.64</v>
      </c>
      <c r="G26" s="182">
        <v>166202.48000000001</v>
      </c>
      <c r="H26" s="182">
        <f t="shared" si="1"/>
        <v>429596.43999999994</v>
      </c>
    </row>
    <row r="27" spans="1:8" x14ac:dyDescent="0.2">
      <c r="A27" s="195">
        <v>3400</v>
      </c>
      <c r="B27" s="194" t="s">
        <v>402</v>
      </c>
      <c r="C27" s="182">
        <v>28500</v>
      </c>
      <c r="D27" s="182">
        <v>43728.11</v>
      </c>
      <c r="E27" s="182">
        <f t="shared" si="0"/>
        <v>72228.11</v>
      </c>
      <c r="F27" s="182">
        <v>60137.760000000002</v>
      </c>
      <c r="G27" s="182">
        <v>4077.92</v>
      </c>
      <c r="H27" s="182">
        <f t="shared" si="1"/>
        <v>12090.349999999999</v>
      </c>
    </row>
    <row r="28" spans="1:8" x14ac:dyDescent="0.2">
      <c r="A28" s="195">
        <v>3500</v>
      </c>
      <c r="B28" s="194" t="s">
        <v>403</v>
      </c>
      <c r="C28" s="182">
        <v>632000</v>
      </c>
      <c r="D28" s="182">
        <v>-85600</v>
      </c>
      <c r="E28" s="182">
        <f t="shared" si="0"/>
        <v>546400</v>
      </c>
      <c r="F28" s="182">
        <v>248114.08</v>
      </c>
      <c r="G28" s="182">
        <v>221570.37</v>
      </c>
      <c r="H28" s="182">
        <f t="shared" si="1"/>
        <v>298285.92000000004</v>
      </c>
    </row>
    <row r="29" spans="1:8" x14ac:dyDescent="0.2">
      <c r="A29" s="195">
        <v>3600</v>
      </c>
      <c r="B29" s="194" t="s">
        <v>679</v>
      </c>
      <c r="C29" s="182">
        <v>96000</v>
      </c>
      <c r="D29" s="182">
        <v>0</v>
      </c>
      <c r="E29" s="182">
        <f t="shared" si="0"/>
        <v>96000</v>
      </c>
      <c r="F29" s="182">
        <v>0</v>
      </c>
      <c r="G29" s="182">
        <v>0</v>
      </c>
      <c r="H29" s="182">
        <f t="shared" si="1"/>
        <v>96000</v>
      </c>
    </row>
    <row r="30" spans="1:8" x14ac:dyDescent="0.2">
      <c r="A30" s="195">
        <v>3700</v>
      </c>
      <c r="B30" s="194" t="s">
        <v>405</v>
      </c>
      <c r="C30" s="182">
        <v>40000</v>
      </c>
      <c r="D30" s="182">
        <v>0</v>
      </c>
      <c r="E30" s="182">
        <f t="shared" si="0"/>
        <v>40000</v>
      </c>
      <c r="F30" s="182">
        <v>6744</v>
      </c>
      <c r="G30" s="182">
        <v>6744</v>
      </c>
      <c r="H30" s="182">
        <f t="shared" si="1"/>
        <v>33256</v>
      </c>
    </row>
    <row r="31" spans="1:8" x14ac:dyDescent="0.2">
      <c r="A31" s="195">
        <v>3800</v>
      </c>
      <c r="B31" s="194" t="s">
        <v>406</v>
      </c>
      <c r="C31" s="182">
        <v>168750</v>
      </c>
      <c r="D31" s="182">
        <v>-35000</v>
      </c>
      <c r="E31" s="182">
        <f t="shared" si="0"/>
        <v>133750</v>
      </c>
      <c r="F31" s="182">
        <v>1478.7</v>
      </c>
      <c r="G31" s="182">
        <v>1478.7</v>
      </c>
      <c r="H31" s="182">
        <f t="shared" si="1"/>
        <v>132271.29999999999</v>
      </c>
    </row>
    <row r="32" spans="1:8" x14ac:dyDescent="0.2">
      <c r="A32" s="195">
        <v>3900</v>
      </c>
      <c r="B32" s="194" t="s">
        <v>407</v>
      </c>
      <c r="C32" s="182">
        <v>233381.75</v>
      </c>
      <c r="D32" s="182">
        <v>140870.92000000001</v>
      </c>
      <c r="E32" s="182">
        <f t="shared" si="0"/>
        <v>374252.67000000004</v>
      </c>
      <c r="F32" s="182">
        <v>158129.09</v>
      </c>
      <c r="G32" s="182">
        <v>158129.09</v>
      </c>
      <c r="H32" s="182">
        <f t="shared" si="1"/>
        <v>216123.58000000005</v>
      </c>
    </row>
    <row r="33" spans="1:8" x14ac:dyDescent="0.2">
      <c r="A33" s="198" t="s">
        <v>678</v>
      </c>
      <c r="B33" s="197"/>
      <c r="C33" s="196">
        <f>SUM(C34:C42)</f>
        <v>90000</v>
      </c>
      <c r="D33" s="196">
        <f>SUM(D34:D42)</f>
        <v>0</v>
      </c>
      <c r="E33" s="196">
        <f t="shared" si="0"/>
        <v>90000</v>
      </c>
      <c r="F33" s="196">
        <f>SUM(F34:F42)</f>
        <v>78739</v>
      </c>
      <c r="G33" s="196">
        <f>SUM(G34:G42)</f>
        <v>78739</v>
      </c>
      <c r="H33" s="196">
        <f t="shared" si="1"/>
        <v>11261</v>
      </c>
    </row>
    <row r="34" spans="1:8" x14ac:dyDescent="0.2">
      <c r="A34" s="195">
        <v>4100</v>
      </c>
      <c r="B34" s="194" t="s">
        <v>85</v>
      </c>
      <c r="C34" s="182">
        <v>0</v>
      </c>
      <c r="D34" s="182">
        <v>0</v>
      </c>
      <c r="E34" s="182">
        <f t="shared" si="0"/>
        <v>0</v>
      </c>
      <c r="F34" s="182">
        <v>0</v>
      </c>
      <c r="G34" s="182">
        <v>0</v>
      </c>
      <c r="H34" s="182">
        <f t="shared" si="1"/>
        <v>0</v>
      </c>
    </row>
    <row r="35" spans="1:8" x14ac:dyDescent="0.2">
      <c r="A35" s="195">
        <v>4200</v>
      </c>
      <c r="B35" s="194" t="s">
        <v>86</v>
      </c>
      <c r="C35" s="182">
        <v>0</v>
      </c>
      <c r="D35" s="182">
        <v>0</v>
      </c>
      <c r="E35" s="182">
        <f t="shared" si="0"/>
        <v>0</v>
      </c>
      <c r="F35" s="182">
        <v>0</v>
      </c>
      <c r="G35" s="182">
        <v>0</v>
      </c>
      <c r="H35" s="182">
        <f t="shared" si="1"/>
        <v>0</v>
      </c>
    </row>
    <row r="36" spans="1:8" x14ac:dyDescent="0.2">
      <c r="A36" s="195">
        <v>4300</v>
      </c>
      <c r="B36" s="194" t="s">
        <v>87</v>
      </c>
      <c r="C36" s="182">
        <v>0</v>
      </c>
      <c r="D36" s="182">
        <v>0</v>
      </c>
      <c r="E36" s="182">
        <f t="shared" si="0"/>
        <v>0</v>
      </c>
      <c r="F36" s="182">
        <v>0</v>
      </c>
      <c r="G36" s="182">
        <v>0</v>
      </c>
      <c r="H36" s="182">
        <f t="shared" si="1"/>
        <v>0</v>
      </c>
    </row>
    <row r="37" spans="1:8" x14ac:dyDescent="0.2">
      <c r="A37" s="195">
        <v>4400</v>
      </c>
      <c r="B37" s="194" t="s">
        <v>88</v>
      </c>
      <c r="C37" s="182">
        <v>90000</v>
      </c>
      <c r="D37" s="182">
        <v>0</v>
      </c>
      <c r="E37" s="182">
        <f t="shared" si="0"/>
        <v>90000</v>
      </c>
      <c r="F37" s="182">
        <v>78739</v>
      </c>
      <c r="G37" s="182">
        <v>78739</v>
      </c>
      <c r="H37" s="182">
        <f t="shared" si="1"/>
        <v>11261</v>
      </c>
    </row>
    <row r="38" spans="1:8" x14ac:dyDescent="0.2">
      <c r="A38" s="195">
        <v>4500</v>
      </c>
      <c r="B38" s="194" t="s">
        <v>89</v>
      </c>
      <c r="C38" s="182">
        <v>0</v>
      </c>
      <c r="D38" s="182">
        <v>0</v>
      </c>
      <c r="E38" s="182">
        <f t="shared" si="0"/>
        <v>0</v>
      </c>
      <c r="F38" s="182">
        <v>0</v>
      </c>
      <c r="G38" s="182">
        <v>0</v>
      </c>
      <c r="H38" s="182">
        <f t="shared" si="1"/>
        <v>0</v>
      </c>
    </row>
    <row r="39" spans="1:8" x14ac:dyDescent="0.2">
      <c r="A39" s="195">
        <v>4600</v>
      </c>
      <c r="B39" s="194" t="s">
        <v>677</v>
      </c>
      <c r="C39" s="182">
        <v>0</v>
      </c>
      <c r="D39" s="182">
        <v>0</v>
      </c>
      <c r="E39" s="182">
        <f t="shared" si="0"/>
        <v>0</v>
      </c>
      <c r="F39" s="182">
        <v>0</v>
      </c>
      <c r="G39" s="182">
        <v>0</v>
      </c>
      <c r="H39" s="182">
        <f t="shared" si="1"/>
        <v>0</v>
      </c>
    </row>
    <row r="40" spans="1:8" x14ac:dyDescent="0.2">
      <c r="A40" s="195">
        <v>4700</v>
      </c>
      <c r="B40" s="194" t="s">
        <v>91</v>
      </c>
      <c r="C40" s="182">
        <v>0</v>
      </c>
      <c r="D40" s="182">
        <v>0</v>
      </c>
      <c r="E40" s="182">
        <f t="shared" si="0"/>
        <v>0</v>
      </c>
      <c r="F40" s="182">
        <v>0</v>
      </c>
      <c r="G40" s="182">
        <v>0</v>
      </c>
      <c r="H40" s="182">
        <f t="shared" si="1"/>
        <v>0</v>
      </c>
    </row>
    <row r="41" spans="1:8" x14ac:dyDescent="0.2">
      <c r="A41" s="195">
        <v>4800</v>
      </c>
      <c r="B41" s="194" t="s">
        <v>92</v>
      </c>
      <c r="C41" s="182">
        <v>0</v>
      </c>
      <c r="D41" s="182">
        <v>0</v>
      </c>
      <c r="E41" s="182">
        <f t="shared" si="0"/>
        <v>0</v>
      </c>
      <c r="F41" s="182">
        <v>0</v>
      </c>
      <c r="G41" s="182">
        <v>0</v>
      </c>
      <c r="H41" s="182">
        <f t="shared" si="1"/>
        <v>0</v>
      </c>
    </row>
    <row r="42" spans="1:8" x14ac:dyDescent="0.2">
      <c r="A42" s="195">
        <v>4900</v>
      </c>
      <c r="B42" s="194" t="s">
        <v>93</v>
      </c>
      <c r="C42" s="182">
        <v>0</v>
      </c>
      <c r="D42" s="182">
        <v>0</v>
      </c>
      <c r="E42" s="182">
        <f t="shared" si="0"/>
        <v>0</v>
      </c>
      <c r="F42" s="182">
        <v>0</v>
      </c>
      <c r="G42" s="182">
        <v>0</v>
      </c>
      <c r="H42" s="182">
        <f t="shared" si="1"/>
        <v>0</v>
      </c>
    </row>
    <row r="43" spans="1:8" x14ac:dyDescent="0.2">
      <c r="A43" s="198" t="s">
        <v>676</v>
      </c>
      <c r="B43" s="197"/>
      <c r="C43" s="196">
        <f>SUM(C44:C52)</f>
        <v>0</v>
      </c>
      <c r="D43" s="196">
        <f>SUM(D44:D52)</f>
        <v>34434.269999999997</v>
      </c>
      <c r="E43" s="196">
        <f t="shared" si="0"/>
        <v>34434.269999999997</v>
      </c>
      <c r="F43" s="196">
        <f>SUM(F44:F52)</f>
        <v>0</v>
      </c>
      <c r="G43" s="196">
        <f>SUM(G44:G52)</f>
        <v>0</v>
      </c>
      <c r="H43" s="196">
        <f t="shared" si="1"/>
        <v>34434.269999999997</v>
      </c>
    </row>
    <row r="44" spans="1:8" x14ac:dyDescent="0.2">
      <c r="A44" s="195">
        <v>5100</v>
      </c>
      <c r="B44" s="194" t="s">
        <v>252</v>
      </c>
      <c r="C44" s="182">
        <v>0</v>
      </c>
      <c r="D44" s="182">
        <v>0</v>
      </c>
      <c r="E44" s="182">
        <f t="shared" si="0"/>
        <v>0</v>
      </c>
      <c r="F44" s="182">
        <v>0</v>
      </c>
      <c r="G44" s="182">
        <v>0</v>
      </c>
      <c r="H44" s="182">
        <f t="shared" si="1"/>
        <v>0</v>
      </c>
    </row>
    <row r="45" spans="1:8" x14ac:dyDescent="0.2">
      <c r="A45" s="195">
        <v>5200</v>
      </c>
      <c r="B45" s="194" t="s">
        <v>253</v>
      </c>
      <c r="C45" s="182">
        <v>0</v>
      </c>
      <c r="D45" s="182">
        <v>34434.269999999997</v>
      </c>
      <c r="E45" s="182">
        <f t="shared" si="0"/>
        <v>34434.269999999997</v>
      </c>
      <c r="F45" s="182">
        <v>0</v>
      </c>
      <c r="G45" s="182">
        <v>0</v>
      </c>
      <c r="H45" s="182">
        <f t="shared" si="1"/>
        <v>34434.269999999997</v>
      </c>
    </row>
    <row r="46" spans="1:8" x14ac:dyDescent="0.2">
      <c r="A46" s="195">
        <v>5300</v>
      </c>
      <c r="B46" s="194" t="s">
        <v>254</v>
      </c>
      <c r="C46" s="182">
        <v>0</v>
      </c>
      <c r="D46" s="182">
        <v>0</v>
      </c>
      <c r="E46" s="182">
        <f t="shared" si="0"/>
        <v>0</v>
      </c>
      <c r="F46" s="182">
        <v>0</v>
      </c>
      <c r="G46" s="182">
        <v>0</v>
      </c>
      <c r="H46" s="182">
        <f t="shared" si="1"/>
        <v>0</v>
      </c>
    </row>
    <row r="47" spans="1:8" x14ac:dyDescent="0.2">
      <c r="A47" s="195">
        <v>5400</v>
      </c>
      <c r="B47" s="194" t="s">
        <v>255</v>
      </c>
      <c r="C47" s="182">
        <v>0</v>
      </c>
      <c r="D47" s="182">
        <v>0</v>
      </c>
      <c r="E47" s="182">
        <f t="shared" si="0"/>
        <v>0</v>
      </c>
      <c r="F47" s="182">
        <v>0</v>
      </c>
      <c r="G47" s="182">
        <v>0</v>
      </c>
      <c r="H47" s="182">
        <f t="shared" si="1"/>
        <v>0</v>
      </c>
    </row>
    <row r="48" spans="1:8" x14ac:dyDescent="0.2">
      <c r="A48" s="195">
        <v>5500</v>
      </c>
      <c r="B48" s="194" t="s">
        <v>256</v>
      </c>
      <c r="C48" s="182">
        <v>0</v>
      </c>
      <c r="D48" s="182">
        <v>0</v>
      </c>
      <c r="E48" s="182">
        <f t="shared" si="0"/>
        <v>0</v>
      </c>
      <c r="F48" s="182">
        <v>0</v>
      </c>
      <c r="G48" s="182">
        <v>0</v>
      </c>
      <c r="H48" s="182">
        <f t="shared" si="1"/>
        <v>0</v>
      </c>
    </row>
    <row r="49" spans="1:8" x14ac:dyDescent="0.2">
      <c r="A49" s="195">
        <v>5600</v>
      </c>
      <c r="B49" s="194" t="s">
        <v>257</v>
      </c>
      <c r="C49" s="182">
        <v>0</v>
      </c>
      <c r="D49" s="182">
        <v>0</v>
      </c>
      <c r="E49" s="182">
        <f t="shared" si="0"/>
        <v>0</v>
      </c>
      <c r="F49" s="182">
        <v>0</v>
      </c>
      <c r="G49" s="182">
        <v>0</v>
      </c>
      <c r="H49" s="182">
        <f t="shared" si="1"/>
        <v>0</v>
      </c>
    </row>
    <row r="50" spans="1:8" x14ac:dyDescent="0.2">
      <c r="A50" s="195">
        <v>5700</v>
      </c>
      <c r="B50" s="194" t="s">
        <v>259</v>
      </c>
      <c r="C50" s="182">
        <v>0</v>
      </c>
      <c r="D50" s="182">
        <v>0</v>
      </c>
      <c r="E50" s="182">
        <f t="shared" si="0"/>
        <v>0</v>
      </c>
      <c r="F50" s="182">
        <v>0</v>
      </c>
      <c r="G50" s="182">
        <v>0</v>
      </c>
      <c r="H50" s="182">
        <f t="shared" si="1"/>
        <v>0</v>
      </c>
    </row>
    <row r="51" spans="1:8" x14ac:dyDescent="0.2">
      <c r="A51" s="195">
        <v>5800</v>
      </c>
      <c r="B51" s="194" t="s">
        <v>523</v>
      </c>
      <c r="C51" s="182">
        <v>0</v>
      </c>
      <c r="D51" s="182">
        <v>0</v>
      </c>
      <c r="E51" s="182">
        <f t="shared" si="0"/>
        <v>0</v>
      </c>
      <c r="F51" s="182">
        <v>0</v>
      </c>
      <c r="G51" s="182">
        <v>0</v>
      </c>
      <c r="H51" s="182">
        <f t="shared" si="1"/>
        <v>0</v>
      </c>
    </row>
    <row r="52" spans="1:8" x14ac:dyDescent="0.2">
      <c r="A52" s="195">
        <v>5900</v>
      </c>
      <c r="B52" s="194" t="s">
        <v>37</v>
      </c>
      <c r="C52" s="182">
        <v>0</v>
      </c>
      <c r="D52" s="182">
        <v>0</v>
      </c>
      <c r="E52" s="182">
        <f t="shared" si="0"/>
        <v>0</v>
      </c>
      <c r="F52" s="182">
        <v>0</v>
      </c>
      <c r="G52" s="182">
        <v>0</v>
      </c>
      <c r="H52" s="182">
        <f t="shared" si="1"/>
        <v>0</v>
      </c>
    </row>
    <row r="53" spans="1:8" x14ac:dyDescent="0.2">
      <c r="A53" s="198" t="s">
        <v>110</v>
      </c>
      <c r="B53" s="197"/>
      <c r="C53" s="196">
        <f>SUM(C54:C56)</f>
        <v>0</v>
      </c>
      <c r="D53" s="196">
        <f>SUM(D54:D56)</f>
        <v>692546.69</v>
      </c>
      <c r="E53" s="196">
        <f t="shared" si="0"/>
        <v>692546.69</v>
      </c>
      <c r="F53" s="196">
        <f>SUM(F54:F56)</f>
        <v>692546.69</v>
      </c>
      <c r="G53" s="196">
        <f>SUM(G54:G56)</f>
        <v>692546.69</v>
      </c>
      <c r="H53" s="196">
        <f t="shared" si="1"/>
        <v>0</v>
      </c>
    </row>
    <row r="54" spans="1:8" x14ac:dyDescent="0.2">
      <c r="A54" s="195">
        <v>6100</v>
      </c>
      <c r="B54" s="194" t="s">
        <v>526</v>
      </c>
      <c r="C54" s="182">
        <v>0</v>
      </c>
      <c r="D54" s="182">
        <v>0</v>
      </c>
      <c r="E54" s="182">
        <f t="shared" si="0"/>
        <v>0</v>
      </c>
      <c r="F54" s="182">
        <v>0</v>
      </c>
      <c r="G54" s="182">
        <v>0</v>
      </c>
      <c r="H54" s="182">
        <f t="shared" si="1"/>
        <v>0</v>
      </c>
    </row>
    <row r="55" spans="1:8" x14ac:dyDescent="0.2">
      <c r="A55" s="195">
        <v>6200</v>
      </c>
      <c r="B55" s="194" t="s">
        <v>528</v>
      </c>
      <c r="C55" s="182">
        <v>0</v>
      </c>
      <c r="D55" s="182">
        <v>692546.69</v>
      </c>
      <c r="E55" s="182">
        <f t="shared" si="0"/>
        <v>692546.69</v>
      </c>
      <c r="F55" s="182">
        <v>692546.69</v>
      </c>
      <c r="G55" s="182">
        <v>692546.69</v>
      </c>
      <c r="H55" s="182">
        <f t="shared" si="1"/>
        <v>0</v>
      </c>
    </row>
    <row r="56" spans="1:8" x14ac:dyDescent="0.2">
      <c r="A56" s="195">
        <v>6300</v>
      </c>
      <c r="B56" s="194" t="s">
        <v>675</v>
      </c>
      <c r="C56" s="182">
        <v>0</v>
      </c>
      <c r="D56" s="182">
        <v>0</v>
      </c>
      <c r="E56" s="182">
        <f t="shared" si="0"/>
        <v>0</v>
      </c>
      <c r="F56" s="182">
        <v>0</v>
      </c>
      <c r="G56" s="182">
        <v>0</v>
      </c>
      <c r="H56" s="182">
        <f t="shared" si="1"/>
        <v>0</v>
      </c>
    </row>
    <row r="57" spans="1:8" x14ac:dyDescent="0.2">
      <c r="A57" s="198" t="s">
        <v>674</v>
      </c>
      <c r="B57" s="197"/>
      <c r="C57" s="196">
        <f>SUM(C58:C64)</f>
        <v>0</v>
      </c>
      <c r="D57" s="196">
        <f>SUM(D58:D64)</f>
        <v>0</v>
      </c>
      <c r="E57" s="196">
        <f t="shared" si="0"/>
        <v>0</v>
      </c>
      <c r="F57" s="196">
        <f>SUM(F58:F64)</f>
        <v>0</v>
      </c>
      <c r="G57" s="196">
        <f>SUM(G58:G64)</f>
        <v>0</v>
      </c>
      <c r="H57" s="196">
        <f t="shared" si="1"/>
        <v>0</v>
      </c>
    </row>
    <row r="58" spans="1:8" x14ac:dyDescent="0.2">
      <c r="A58" s="195">
        <v>7100</v>
      </c>
      <c r="B58" s="194" t="s">
        <v>673</v>
      </c>
      <c r="C58" s="182">
        <v>0</v>
      </c>
      <c r="D58" s="182">
        <v>0</v>
      </c>
      <c r="E58" s="182">
        <f t="shared" si="0"/>
        <v>0</v>
      </c>
      <c r="F58" s="182">
        <v>0</v>
      </c>
      <c r="G58" s="182">
        <v>0</v>
      </c>
      <c r="H58" s="182">
        <f t="shared" si="1"/>
        <v>0</v>
      </c>
    </row>
    <row r="59" spans="1:8" x14ac:dyDescent="0.2">
      <c r="A59" s="195">
        <v>7200</v>
      </c>
      <c r="B59" s="194" t="s">
        <v>530</v>
      </c>
      <c r="C59" s="182">
        <v>0</v>
      </c>
      <c r="D59" s="182">
        <v>0</v>
      </c>
      <c r="E59" s="182">
        <f t="shared" si="0"/>
        <v>0</v>
      </c>
      <c r="F59" s="182">
        <v>0</v>
      </c>
      <c r="G59" s="182">
        <v>0</v>
      </c>
      <c r="H59" s="182">
        <f t="shared" si="1"/>
        <v>0</v>
      </c>
    </row>
    <row r="60" spans="1:8" x14ac:dyDescent="0.2">
      <c r="A60" s="195">
        <v>7300</v>
      </c>
      <c r="B60" s="194" t="s">
        <v>532</v>
      </c>
      <c r="C60" s="182">
        <v>0</v>
      </c>
      <c r="D60" s="182">
        <v>0</v>
      </c>
      <c r="E60" s="182">
        <f t="shared" si="0"/>
        <v>0</v>
      </c>
      <c r="F60" s="182">
        <v>0</v>
      </c>
      <c r="G60" s="182">
        <v>0</v>
      </c>
      <c r="H60" s="182">
        <f t="shared" si="1"/>
        <v>0</v>
      </c>
    </row>
    <row r="61" spans="1:8" x14ac:dyDescent="0.2">
      <c r="A61" s="195">
        <v>7400</v>
      </c>
      <c r="B61" s="194" t="s">
        <v>534</v>
      </c>
      <c r="C61" s="182">
        <v>0</v>
      </c>
      <c r="D61" s="182">
        <v>0</v>
      </c>
      <c r="E61" s="182">
        <f t="shared" si="0"/>
        <v>0</v>
      </c>
      <c r="F61" s="182">
        <v>0</v>
      </c>
      <c r="G61" s="182">
        <v>0</v>
      </c>
      <c r="H61" s="182">
        <f t="shared" si="1"/>
        <v>0</v>
      </c>
    </row>
    <row r="62" spans="1:8" x14ac:dyDescent="0.2">
      <c r="A62" s="195">
        <v>7500</v>
      </c>
      <c r="B62" s="194" t="s">
        <v>536</v>
      </c>
      <c r="C62" s="182">
        <v>0</v>
      </c>
      <c r="D62" s="182">
        <v>0</v>
      </c>
      <c r="E62" s="182">
        <f t="shared" si="0"/>
        <v>0</v>
      </c>
      <c r="F62" s="182">
        <v>0</v>
      </c>
      <c r="G62" s="182">
        <v>0</v>
      </c>
      <c r="H62" s="182">
        <f t="shared" si="1"/>
        <v>0</v>
      </c>
    </row>
    <row r="63" spans="1:8" x14ac:dyDescent="0.2">
      <c r="A63" s="195">
        <v>7600</v>
      </c>
      <c r="B63" s="194" t="s">
        <v>672</v>
      </c>
      <c r="C63" s="182">
        <v>0</v>
      </c>
      <c r="D63" s="182">
        <v>0</v>
      </c>
      <c r="E63" s="182">
        <f t="shared" si="0"/>
        <v>0</v>
      </c>
      <c r="F63" s="182">
        <v>0</v>
      </c>
      <c r="G63" s="182">
        <v>0</v>
      </c>
      <c r="H63" s="182">
        <f t="shared" si="1"/>
        <v>0</v>
      </c>
    </row>
    <row r="64" spans="1:8" x14ac:dyDescent="0.2">
      <c r="A64" s="195">
        <v>7900</v>
      </c>
      <c r="B64" s="194" t="s">
        <v>538</v>
      </c>
      <c r="C64" s="182">
        <v>0</v>
      </c>
      <c r="D64" s="182">
        <v>0</v>
      </c>
      <c r="E64" s="182">
        <f t="shared" si="0"/>
        <v>0</v>
      </c>
      <c r="F64" s="182">
        <v>0</v>
      </c>
      <c r="G64" s="182">
        <v>0</v>
      </c>
      <c r="H64" s="182">
        <f t="shared" si="1"/>
        <v>0</v>
      </c>
    </row>
    <row r="65" spans="1:8" x14ac:dyDescent="0.2">
      <c r="A65" s="198" t="s">
        <v>671</v>
      </c>
      <c r="B65" s="197"/>
      <c r="C65" s="196">
        <f>SUM(C66:C68)</f>
        <v>0</v>
      </c>
      <c r="D65" s="196">
        <f>SUM(D66:D68)</f>
        <v>0</v>
      </c>
      <c r="E65" s="196">
        <f t="shared" si="0"/>
        <v>0</v>
      </c>
      <c r="F65" s="196">
        <f>SUM(F66:F68)</f>
        <v>0</v>
      </c>
      <c r="G65" s="196">
        <f>SUM(G66:G68)</f>
        <v>0</v>
      </c>
      <c r="H65" s="196">
        <f t="shared" si="1"/>
        <v>0</v>
      </c>
    </row>
    <row r="66" spans="1:8" x14ac:dyDescent="0.2">
      <c r="A66" s="195">
        <v>8100</v>
      </c>
      <c r="B66" s="194" t="s">
        <v>95</v>
      </c>
      <c r="C66" s="182">
        <v>0</v>
      </c>
      <c r="D66" s="182">
        <v>0</v>
      </c>
      <c r="E66" s="182">
        <f t="shared" si="0"/>
        <v>0</v>
      </c>
      <c r="F66" s="182">
        <v>0</v>
      </c>
      <c r="G66" s="182">
        <v>0</v>
      </c>
      <c r="H66" s="182">
        <f t="shared" si="1"/>
        <v>0</v>
      </c>
    </row>
    <row r="67" spans="1:8" x14ac:dyDescent="0.2">
      <c r="A67" s="195">
        <v>8300</v>
      </c>
      <c r="B67" s="194" t="s">
        <v>2</v>
      </c>
      <c r="C67" s="182">
        <v>0</v>
      </c>
      <c r="D67" s="182">
        <v>0</v>
      </c>
      <c r="E67" s="182">
        <f t="shared" si="0"/>
        <v>0</v>
      </c>
      <c r="F67" s="182">
        <v>0</v>
      </c>
      <c r="G67" s="182">
        <v>0</v>
      </c>
      <c r="H67" s="182">
        <f t="shared" si="1"/>
        <v>0</v>
      </c>
    </row>
    <row r="68" spans="1:8" x14ac:dyDescent="0.2">
      <c r="A68" s="195">
        <v>8500</v>
      </c>
      <c r="B68" s="194" t="s">
        <v>96</v>
      </c>
      <c r="C68" s="182">
        <v>0</v>
      </c>
      <c r="D68" s="182">
        <v>0</v>
      </c>
      <c r="E68" s="182">
        <f t="shared" si="0"/>
        <v>0</v>
      </c>
      <c r="F68" s="182">
        <v>0</v>
      </c>
      <c r="G68" s="182">
        <v>0</v>
      </c>
      <c r="H68" s="182">
        <f t="shared" si="1"/>
        <v>0</v>
      </c>
    </row>
    <row r="69" spans="1:8" x14ac:dyDescent="0.2">
      <c r="A69" s="198" t="s">
        <v>670</v>
      </c>
      <c r="B69" s="197"/>
      <c r="C69" s="196">
        <f>SUM(C70:C76)</f>
        <v>0</v>
      </c>
      <c r="D69" s="196">
        <f>SUM(D70:D76)</f>
        <v>0</v>
      </c>
      <c r="E69" s="196">
        <f t="shared" si="0"/>
        <v>0</v>
      </c>
      <c r="F69" s="196">
        <f>SUM(F70:F76)</f>
        <v>0</v>
      </c>
      <c r="G69" s="196">
        <f>SUM(G70:G76)</f>
        <v>0</v>
      </c>
      <c r="H69" s="196">
        <f t="shared" si="1"/>
        <v>0</v>
      </c>
    </row>
    <row r="70" spans="1:8" x14ac:dyDescent="0.2">
      <c r="A70" s="195">
        <v>9100</v>
      </c>
      <c r="B70" s="194" t="s">
        <v>540</v>
      </c>
      <c r="C70" s="182">
        <v>0</v>
      </c>
      <c r="D70" s="182">
        <v>0</v>
      </c>
      <c r="E70" s="182">
        <f t="shared" ref="E70:E76" si="2">C70+D70</f>
        <v>0</v>
      </c>
      <c r="F70" s="182">
        <v>0</v>
      </c>
      <c r="G70" s="182">
        <v>0</v>
      </c>
      <c r="H70" s="182">
        <f t="shared" ref="H70:H76" si="3">E70-F70</f>
        <v>0</v>
      </c>
    </row>
    <row r="71" spans="1:8" x14ac:dyDescent="0.2">
      <c r="A71" s="195">
        <v>9200</v>
      </c>
      <c r="B71" s="194" t="s">
        <v>98</v>
      </c>
      <c r="C71" s="182">
        <v>0</v>
      </c>
      <c r="D71" s="182">
        <v>0</v>
      </c>
      <c r="E71" s="182">
        <f t="shared" si="2"/>
        <v>0</v>
      </c>
      <c r="F71" s="182">
        <v>0</v>
      </c>
      <c r="G71" s="182">
        <v>0</v>
      </c>
      <c r="H71" s="182">
        <f t="shared" si="3"/>
        <v>0</v>
      </c>
    </row>
    <row r="72" spans="1:8" x14ac:dyDescent="0.2">
      <c r="A72" s="195">
        <v>9300</v>
      </c>
      <c r="B72" s="194" t="s">
        <v>99</v>
      </c>
      <c r="C72" s="182">
        <v>0</v>
      </c>
      <c r="D72" s="182">
        <v>0</v>
      </c>
      <c r="E72" s="182">
        <f t="shared" si="2"/>
        <v>0</v>
      </c>
      <c r="F72" s="182">
        <v>0</v>
      </c>
      <c r="G72" s="182">
        <v>0</v>
      </c>
      <c r="H72" s="182">
        <f t="shared" si="3"/>
        <v>0</v>
      </c>
    </row>
    <row r="73" spans="1:8" x14ac:dyDescent="0.2">
      <c r="A73" s="195">
        <v>9400</v>
      </c>
      <c r="B73" s="194" t="s">
        <v>100</v>
      </c>
      <c r="C73" s="182">
        <v>0</v>
      </c>
      <c r="D73" s="182">
        <v>0</v>
      </c>
      <c r="E73" s="182">
        <f t="shared" si="2"/>
        <v>0</v>
      </c>
      <c r="F73" s="182">
        <v>0</v>
      </c>
      <c r="G73" s="182">
        <v>0</v>
      </c>
      <c r="H73" s="182">
        <f t="shared" si="3"/>
        <v>0</v>
      </c>
    </row>
    <row r="74" spans="1:8" x14ac:dyDescent="0.2">
      <c r="A74" s="195">
        <v>9500</v>
      </c>
      <c r="B74" s="194" t="s">
        <v>101</v>
      </c>
      <c r="C74" s="182">
        <v>0</v>
      </c>
      <c r="D74" s="182">
        <v>0</v>
      </c>
      <c r="E74" s="182">
        <f t="shared" si="2"/>
        <v>0</v>
      </c>
      <c r="F74" s="182">
        <v>0</v>
      </c>
      <c r="G74" s="182">
        <v>0</v>
      </c>
      <c r="H74" s="182">
        <f t="shared" si="3"/>
        <v>0</v>
      </c>
    </row>
    <row r="75" spans="1:8" x14ac:dyDescent="0.2">
      <c r="A75" s="195">
        <v>9600</v>
      </c>
      <c r="B75" s="194" t="s">
        <v>102</v>
      </c>
      <c r="C75" s="182">
        <v>0</v>
      </c>
      <c r="D75" s="182">
        <v>0</v>
      </c>
      <c r="E75" s="182">
        <f t="shared" si="2"/>
        <v>0</v>
      </c>
      <c r="F75" s="182">
        <v>0</v>
      </c>
      <c r="G75" s="182">
        <v>0</v>
      </c>
      <c r="H75" s="182">
        <f t="shared" si="3"/>
        <v>0</v>
      </c>
    </row>
    <row r="76" spans="1:8" x14ac:dyDescent="0.2">
      <c r="A76" s="193">
        <v>9900</v>
      </c>
      <c r="B76" s="192" t="s">
        <v>669</v>
      </c>
      <c r="C76" s="191">
        <v>0</v>
      </c>
      <c r="D76" s="191">
        <v>0</v>
      </c>
      <c r="E76" s="191">
        <f t="shared" si="2"/>
        <v>0</v>
      </c>
      <c r="F76" s="191">
        <v>0</v>
      </c>
      <c r="G76" s="191">
        <v>0</v>
      </c>
      <c r="H76" s="191">
        <f t="shared" si="3"/>
        <v>0</v>
      </c>
    </row>
    <row r="77" spans="1:8" x14ac:dyDescent="0.2">
      <c r="A77" s="190"/>
      <c r="B77" s="189" t="s">
        <v>655</v>
      </c>
      <c r="C77" s="188">
        <f t="shared" ref="C77:H77" si="4">SUM(C5+C13+C23+C33+C43+C53+C57+C65+C69)</f>
        <v>10500322.739999998</v>
      </c>
      <c r="D77" s="188">
        <f t="shared" si="4"/>
        <v>7431837.9199999999</v>
      </c>
      <c r="E77" s="188">
        <f t="shared" si="4"/>
        <v>17932160.66</v>
      </c>
      <c r="F77" s="188">
        <f t="shared" si="4"/>
        <v>10925858.48</v>
      </c>
      <c r="G77" s="188">
        <f t="shared" si="4"/>
        <v>10569207.200000001</v>
      </c>
      <c r="H77" s="188">
        <f t="shared" si="4"/>
        <v>7006302.1799999978</v>
      </c>
    </row>
    <row r="79" spans="1:8" x14ac:dyDescent="0.2">
      <c r="A79" s="72" t="s">
        <v>668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12"/>
  <sheetViews>
    <sheetView showGridLines="0" zoomScaleNormal="100" workbookViewId="0">
      <selection activeCell="A2" sqref="A2:B4"/>
    </sheetView>
  </sheetViews>
  <sheetFormatPr baseColWidth="10" defaultRowHeight="11.25" x14ac:dyDescent="0.2"/>
  <cols>
    <col min="1" max="1" width="0.33203125" style="72" customWidth="1"/>
    <col min="2" max="2" width="47.6640625" style="72" customWidth="1"/>
    <col min="3" max="8" width="18.33203125" style="72" customWidth="1"/>
    <col min="9" max="16384" width="12" style="72"/>
  </cols>
  <sheetData>
    <row r="1" spans="1:8" ht="50.1" customHeight="1" x14ac:dyDescent="0.2">
      <c r="A1" s="621" t="s">
        <v>1975</v>
      </c>
      <c r="B1" s="622"/>
      <c r="C1" s="622"/>
      <c r="D1" s="622"/>
      <c r="E1" s="622"/>
      <c r="F1" s="622"/>
      <c r="G1" s="622"/>
      <c r="H1" s="623"/>
    </row>
    <row r="2" spans="1:8" x14ac:dyDescent="0.2">
      <c r="A2" s="624" t="s">
        <v>117</v>
      </c>
      <c r="B2" s="625"/>
      <c r="C2" s="621" t="s">
        <v>641</v>
      </c>
      <c r="D2" s="622"/>
      <c r="E2" s="622"/>
      <c r="F2" s="622"/>
      <c r="G2" s="623"/>
      <c r="H2" s="630" t="s">
        <v>642</v>
      </c>
    </row>
    <row r="3" spans="1:8" ht="24.95" customHeight="1" x14ac:dyDescent="0.2">
      <c r="A3" s="626"/>
      <c r="B3" s="627"/>
      <c r="C3" s="175" t="s">
        <v>643</v>
      </c>
      <c r="D3" s="175" t="s">
        <v>644</v>
      </c>
      <c r="E3" s="175" t="s">
        <v>608</v>
      </c>
      <c r="F3" s="175" t="s">
        <v>609</v>
      </c>
      <c r="G3" s="175" t="s">
        <v>645</v>
      </c>
      <c r="H3" s="631"/>
    </row>
    <row r="4" spans="1:8" x14ac:dyDescent="0.2">
      <c r="A4" s="628"/>
      <c r="B4" s="629"/>
      <c r="C4" s="176">
        <v>1</v>
      </c>
      <c r="D4" s="176">
        <v>2</v>
      </c>
      <c r="E4" s="176" t="s">
        <v>646</v>
      </c>
      <c r="F4" s="176">
        <v>4</v>
      </c>
      <c r="G4" s="176">
        <v>5</v>
      </c>
      <c r="H4" s="176" t="s">
        <v>647</v>
      </c>
    </row>
    <row r="5" spans="1:8" x14ac:dyDescent="0.2">
      <c r="A5" s="200"/>
      <c r="B5" s="201" t="s">
        <v>684</v>
      </c>
      <c r="C5" s="202">
        <v>10500322.74</v>
      </c>
      <c r="D5" s="202">
        <v>6704856.96</v>
      </c>
      <c r="E5" s="202">
        <f>C5+D5</f>
        <v>17205179.699999999</v>
      </c>
      <c r="F5" s="202">
        <v>10233311.789999999</v>
      </c>
      <c r="G5" s="202">
        <v>9876660.5099999998</v>
      </c>
      <c r="H5" s="202">
        <f>E5-F5</f>
        <v>6971867.9100000001</v>
      </c>
    </row>
    <row r="6" spans="1:8" x14ac:dyDescent="0.2">
      <c r="A6" s="200"/>
      <c r="B6" s="201" t="s">
        <v>685</v>
      </c>
      <c r="C6" s="202">
        <v>0</v>
      </c>
      <c r="D6" s="202">
        <v>726980.96</v>
      </c>
      <c r="E6" s="202">
        <f>C6+D6</f>
        <v>726980.96</v>
      </c>
      <c r="F6" s="202">
        <v>692546.69</v>
      </c>
      <c r="G6" s="202">
        <v>692546.69</v>
      </c>
      <c r="H6" s="202">
        <f>E6-F6</f>
        <v>34434.270000000019</v>
      </c>
    </row>
    <row r="7" spans="1:8" x14ac:dyDescent="0.2">
      <c r="A7" s="200"/>
      <c r="B7" s="201" t="s">
        <v>686</v>
      </c>
      <c r="C7" s="202">
        <v>0</v>
      </c>
      <c r="D7" s="202">
        <v>0</v>
      </c>
      <c r="E7" s="202">
        <f>C7+D7</f>
        <v>0</v>
      </c>
      <c r="F7" s="202">
        <v>0</v>
      </c>
      <c r="G7" s="202">
        <v>0</v>
      </c>
      <c r="H7" s="202">
        <f>E7-F7</f>
        <v>0</v>
      </c>
    </row>
    <row r="8" spans="1:8" x14ac:dyDescent="0.2">
      <c r="A8" s="200"/>
      <c r="B8" s="201" t="s">
        <v>89</v>
      </c>
      <c r="C8" s="202">
        <v>0</v>
      </c>
      <c r="D8" s="202">
        <v>0</v>
      </c>
      <c r="E8" s="202">
        <f>C8+D8</f>
        <v>0</v>
      </c>
      <c r="F8" s="202">
        <v>0</v>
      </c>
      <c r="G8" s="202">
        <v>0</v>
      </c>
      <c r="H8" s="202">
        <f>E8-F8</f>
        <v>0</v>
      </c>
    </row>
    <row r="9" spans="1:8" x14ac:dyDescent="0.2">
      <c r="A9" s="200"/>
      <c r="B9" s="203" t="s">
        <v>95</v>
      </c>
      <c r="C9" s="204">
        <v>0</v>
      </c>
      <c r="D9" s="204">
        <v>0</v>
      </c>
      <c r="E9" s="204">
        <f>C9+D9</f>
        <v>0</v>
      </c>
      <c r="F9" s="204">
        <v>0</v>
      </c>
      <c r="G9" s="204">
        <v>0</v>
      </c>
      <c r="H9" s="204">
        <f>E9-F9</f>
        <v>0</v>
      </c>
    </row>
    <row r="10" spans="1:8" x14ac:dyDescent="0.2">
      <c r="A10" s="205"/>
      <c r="B10" s="189" t="s">
        <v>655</v>
      </c>
      <c r="C10" s="188">
        <f t="shared" ref="C10:H10" si="0">SUM(C5+C6+C7+C8+C9)</f>
        <v>10500322.74</v>
      </c>
      <c r="D10" s="188">
        <f t="shared" si="0"/>
        <v>7431837.9199999999</v>
      </c>
      <c r="E10" s="188">
        <f t="shared" si="0"/>
        <v>17932160.66</v>
      </c>
      <c r="F10" s="188">
        <f t="shared" si="0"/>
        <v>10925858.479999999</v>
      </c>
      <c r="G10" s="188">
        <f t="shared" si="0"/>
        <v>10569207.199999999</v>
      </c>
      <c r="H10" s="188">
        <f t="shared" si="0"/>
        <v>7006302.1799999997</v>
      </c>
    </row>
    <row r="12" spans="1:8" x14ac:dyDescent="0.2">
      <c r="A12" s="72" t="s">
        <v>668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50"/>
  <sheetViews>
    <sheetView showGridLines="0" topLeftCell="A49" zoomScaleNormal="100" zoomScaleSheetLayoutView="100" workbookViewId="0">
      <selection activeCell="F14" sqref="F1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570" t="s">
        <v>1963</v>
      </c>
      <c r="B1" s="571"/>
      <c r="C1" s="571"/>
      <c r="D1" s="571"/>
      <c r="E1" s="571"/>
      <c r="F1" s="571"/>
      <c r="G1" s="572"/>
    </row>
    <row r="2" spans="1:7" s="3" customFormat="1" x14ac:dyDescent="0.2">
      <c r="A2" s="21" t="s">
        <v>0</v>
      </c>
      <c r="B2" s="34">
        <v>2020</v>
      </c>
      <c r="C2" s="34">
        <v>2019</v>
      </c>
      <c r="D2" s="15"/>
      <c r="E2" s="14" t="s">
        <v>1</v>
      </c>
      <c r="F2" s="34">
        <v>2020</v>
      </c>
      <c r="G2" s="35">
        <v>2019</v>
      </c>
    </row>
    <row r="3" spans="1:7" s="3" customFormat="1" x14ac:dyDescent="0.2">
      <c r="A3" s="22"/>
      <c r="B3" s="16"/>
      <c r="C3" s="16"/>
      <c r="D3" s="8"/>
      <c r="E3" s="9"/>
      <c r="F3" s="16"/>
      <c r="G3" s="23"/>
    </row>
    <row r="4" spans="1:7" x14ac:dyDescent="0.2">
      <c r="A4" s="325" t="s">
        <v>23</v>
      </c>
      <c r="B4" s="330"/>
      <c r="C4" s="330"/>
      <c r="D4" s="12"/>
      <c r="E4" s="9" t="s">
        <v>25</v>
      </c>
      <c r="F4" s="330"/>
      <c r="G4" s="5"/>
    </row>
    <row r="5" spans="1:7" x14ac:dyDescent="0.2">
      <c r="A5" s="24" t="s">
        <v>27</v>
      </c>
      <c r="B5" s="332">
        <v>3122308.25</v>
      </c>
      <c r="C5" s="332">
        <v>3016143.6</v>
      </c>
      <c r="D5" s="13"/>
      <c r="E5" s="10" t="s">
        <v>41</v>
      </c>
      <c r="F5" s="332">
        <v>1362272.55</v>
      </c>
      <c r="G5" s="5">
        <v>1910795.73</v>
      </c>
    </row>
    <row r="6" spans="1:7" x14ac:dyDescent="0.2">
      <c r="A6" s="24" t="s">
        <v>28</v>
      </c>
      <c r="B6" s="332">
        <v>5000</v>
      </c>
      <c r="C6" s="332">
        <v>0</v>
      </c>
      <c r="D6" s="13"/>
      <c r="E6" s="10" t="s">
        <v>42</v>
      </c>
      <c r="F6" s="332">
        <v>0</v>
      </c>
      <c r="G6" s="5">
        <v>0</v>
      </c>
    </row>
    <row r="7" spans="1:7" x14ac:dyDescent="0.2">
      <c r="A7" s="24" t="s">
        <v>29</v>
      </c>
      <c r="B7" s="332">
        <v>10</v>
      </c>
      <c r="C7" s="332">
        <v>346283.34</v>
      </c>
      <c r="D7" s="13"/>
      <c r="E7" s="10" t="s">
        <v>11</v>
      </c>
      <c r="F7" s="332">
        <v>0</v>
      </c>
      <c r="G7" s="5">
        <v>0</v>
      </c>
    </row>
    <row r="8" spans="1:7" x14ac:dyDescent="0.2">
      <c r="A8" s="24" t="s">
        <v>30</v>
      </c>
      <c r="B8" s="332">
        <v>0</v>
      </c>
      <c r="C8" s="332">
        <v>0</v>
      </c>
      <c r="D8" s="13"/>
      <c r="E8" s="10" t="s">
        <v>12</v>
      </c>
      <c r="F8" s="332">
        <v>0</v>
      </c>
      <c r="G8" s="5">
        <v>0</v>
      </c>
    </row>
    <row r="9" spans="1:7" x14ac:dyDescent="0.2">
      <c r="A9" s="24" t="s">
        <v>31</v>
      </c>
      <c r="B9" s="332">
        <v>0</v>
      </c>
      <c r="C9" s="332">
        <v>0</v>
      </c>
      <c r="D9" s="13"/>
      <c r="E9" s="10" t="s">
        <v>43</v>
      </c>
      <c r="F9" s="332">
        <v>0</v>
      </c>
      <c r="G9" s="333">
        <v>0</v>
      </c>
    </row>
    <row r="10" spans="1:7" ht="13.5" customHeight="1" x14ac:dyDescent="0.2">
      <c r="A10" s="24" t="s">
        <v>32</v>
      </c>
      <c r="B10" s="332">
        <v>0</v>
      </c>
      <c r="C10" s="332">
        <v>0</v>
      </c>
      <c r="D10" s="13"/>
      <c r="E10" s="10" t="s">
        <v>44</v>
      </c>
      <c r="F10" s="332">
        <v>0</v>
      </c>
      <c r="G10" s="5">
        <v>0</v>
      </c>
    </row>
    <row r="11" spans="1:7" x14ac:dyDescent="0.2">
      <c r="A11" s="24" t="s">
        <v>22</v>
      </c>
      <c r="B11" s="332">
        <v>0</v>
      </c>
      <c r="C11" s="332">
        <v>0</v>
      </c>
      <c r="D11" s="13"/>
      <c r="E11" s="10" t="s">
        <v>13</v>
      </c>
      <c r="F11" s="332">
        <v>0</v>
      </c>
      <c r="G11" s="5">
        <v>0</v>
      </c>
    </row>
    <row r="12" spans="1:7" x14ac:dyDescent="0.2">
      <c r="A12" s="24"/>
      <c r="B12" s="332"/>
      <c r="C12" s="332"/>
      <c r="D12" s="13"/>
      <c r="E12" s="10" t="s">
        <v>45</v>
      </c>
      <c r="F12" s="332">
        <v>-6322</v>
      </c>
      <c r="G12" s="5">
        <v>0</v>
      </c>
    </row>
    <row r="13" spans="1:7" x14ac:dyDescent="0.2">
      <c r="A13" s="31" t="s">
        <v>5</v>
      </c>
      <c r="B13" s="330">
        <f>SUM(B5:B11)</f>
        <v>3127318.25</v>
      </c>
      <c r="C13" s="330">
        <f>SUM(C5:C11)</f>
        <v>3362426.94</v>
      </c>
      <c r="D13" s="13"/>
      <c r="E13" s="10"/>
      <c r="F13" s="330"/>
      <c r="G13" s="5"/>
    </row>
    <row r="14" spans="1:7" x14ac:dyDescent="0.2">
      <c r="A14" s="22"/>
      <c r="B14" s="330"/>
      <c r="C14" s="330"/>
      <c r="D14" s="8"/>
      <c r="E14" s="32" t="s">
        <v>6</v>
      </c>
      <c r="F14" s="332">
        <f>SUM(F5:F12)</f>
        <v>1355950.55</v>
      </c>
      <c r="G14" s="5">
        <f>SUM(G5:G12)</f>
        <v>1910795.73</v>
      </c>
    </row>
    <row r="15" spans="1:7" x14ac:dyDescent="0.2">
      <c r="A15" s="22" t="s">
        <v>24</v>
      </c>
      <c r="B15" s="332"/>
      <c r="C15" s="332"/>
      <c r="D15" s="13"/>
      <c r="E15" s="9"/>
      <c r="F15" s="330"/>
      <c r="G15" s="6"/>
    </row>
    <row r="16" spans="1:7" x14ac:dyDescent="0.2">
      <c r="A16" s="24" t="s">
        <v>33</v>
      </c>
      <c r="B16" s="332">
        <v>0</v>
      </c>
      <c r="C16" s="332">
        <v>0</v>
      </c>
      <c r="D16" s="8"/>
      <c r="E16" s="9" t="s">
        <v>26</v>
      </c>
      <c r="F16" s="330"/>
      <c r="G16" s="5"/>
    </row>
    <row r="17" spans="1:7" x14ac:dyDescent="0.2">
      <c r="A17" s="24" t="s">
        <v>34</v>
      </c>
      <c r="B17" s="332">
        <v>0</v>
      </c>
      <c r="C17" s="332">
        <v>0</v>
      </c>
      <c r="D17" s="13"/>
      <c r="E17" s="10" t="s">
        <v>14</v>
      </c>
      <c r="F17" s="332">
        <v>0</v>
      </c>
      <c r="G17" s="5">
        <v>0</v>
      </c>
    </row>
    <row r="18" spans="1:7" x14ac:dyDescent="0.2">
      <c r="A18" s="24" t="s">
        <v>35</v>
      </c>
      <c r="B18" s="332">
        <v>59898995.140000001</v>
      </c>
      <c r="C18" s="332">
        <v>59206448.450000003</v>
      </c>
      <c r="D18" s="13"/>
      <c r="E18" s="10" t="s">
        <v>15</v>
      </c>
      <c r="F18" s="332">
        <v>0</v>
      </c>
      <c r="G18" s="5">
        <v>0</v>
      </c>
    </row>
    <row r="19" spans="1:7" x14ac:dyDescent="0.2">
      <c r="A19" s="24" t="s">
        <v>36</v>
      </c>
      <c r="B19" s="332">
        <v>8427712.5299999993</v>
      </c>
      <c r="C19" s="332">
        <v>8427712.5299999993</v>
      </c>
      <c r="D19" s="13"/>
      <c r="E19" s="10" t="s">
        <v>16</v>
      </c>
      <c r="F19" s="332">
        <v>0</v>
      </c>
      <c r="G19" s="5">
        <v>0</v>
      </c>
    </row>
    <row r="20" spans="1:7" x14ac:dyDescent="0.2">
      <c r="A20" s="24" t="s">
        <v>37</v>
      </c>
      <c r="B20" s="332">
        <v>0</v>
      </c>
      <c r="C20" s="332">
        <v>0</v>
      </c>
      <c r="D20" s="13"/>
      <c r="E20" s="10" t="s">
        <v>46</v>
      </c>
      <c r="F20" s="332">
        <v>0</v>
      </c>
      <c r="G20" s="5">
        <v>0</v>
      </c>
    </row>
    <row r="21" spans="1:7" x14ac:dyDescent="0.2">
      <c r="A21" s="24" t="s">
        <v>38</v>
      </c>
      <c r="B21" s="332">
        <v>-689486.33</v>
      </c>
      <c r="C21" s="332">
        <v>-689486.33</v>
      </c>
      <c r="D21" s="13"/>
      <c r="E21" s="11" t="s">
        <v>47</v>
      </c>
      <c r="F21" s="332">
        <v>0</v>
      </c>
      <c r="G21" s="5">
        <v>0</v>
      </c>
    </row>
    <row r="22" spans="1:7" x14ac:dyDescent="0.2">
      <c r="A22" s="24" t="s">
        <v>39</v>
      </c>
      <c r="B22" s="332">
        <v>0</v>
      </c>
      <c r="C22" s="332">
        <v>0</v>
      </c>
      <c r="D22" s="13"/>
      <c r="E22" s="10" t="s">
        <v>17</v>
      </c>
      <c r="F22" s="332">
        <v>0</v>
      </c>
      <c r="G22" s="5">
        <v>0</v>
      </c>
    </row>
    <row r="23" spans="1:7" x14ac:dyDescent="0.2">
      <c r="A23" s="24" t="s">
        <v>10</v>
      </c>
      <c r="B23" s="332">
        <v>0</v>
      </c>
      <c r="C23" s="332">
        <v>0</v>
      </c>
      <c r="D23" s="8"/>
      <c r="E23" s="10"/>
      <c r="F23" s="332"/>
      <c r="G23" s="5"/>
    </row>
    <row r="24" spans="1:7" x14ac:dyDescent="0.2">
      <c r="A24" s="24" t="s">
        <v>40</v>
      </c>
      <c r="B24" s="332">
        <v>0</v>
      </c>
      <c r="C24" s="332">
        <v>0</v>
      </c>
      <c r="D24" s="13"/>
      <c r="E24" s="32" t="s">
        <v>7</v>
      </c>
      <c r="F24" s="332">
        <f>SUM(F17:F22)</f>
        <v>0</v>
      </c>
      <c r="G24" s="5">
        <f>SUM(G17:G22)</f>
        <v>0</v>
      </c>
    </row>
    <row r="25" spans="1:7" s="3" customFormat="1" x14ac:dyDescent="0.2">
      <c r="A25" s="24"/>
      <c r="B25" s="332"/>
      <c r="C25" s="332"/>
      <c r="D25" s="8"/>
      <c r="E25" s="10"/>
      <c r="F25" s="330"/>
      <c r="G25" s="6"/>
    </row>
    <row r="26" spans="1:7" x14ac:dyDescent="0.2">
      <c r="A26" s="31" t="s">
        <v>8</v>
      </c>
      <c r="B26" s="330">
        <f>SUM(B16:B24)</f>
        <v>67637221.340000004</v>
      </c>
      <c r="C26" s="330">
        <f>SUM(C16:C24)</f>
        <v>66944674.650000006</v>
      </c>
      <c r="D26" s="13"/>
      <c r="E26" s="33" t="s">
        <v>57</v>
      </c>
      <c r="F26" s="330">
        <f>SUM(F24+F14)</f>
        <v>1355950.55</v>
      </c>
      <c r="G26" s="6">
        <f>SUM(G14+G24)</f>
        <v>1910795.73</v>
      </c>
    </row>
    <row r="27" spans="1:7" x14ac:dyDescent="0.2">
      <c r="A27" s="22"/>
      <c r="D27" s="12"/>
      <c r="E27" s="9"/>
      <c r="F27" s="330"/>
      <c r="G27" s="6"/>
    </row>
    <row r="28" spans="1:7" x14ac:dyDescent="0.2">
      <c r="A28" s="22" t="s">
        <v>9</v>
      </c>
      <c r="B28" s="330">
        <f>B13+B26</f>
        <v>70764539.590000004</v>
      </c>
      <c r="C28" s="330">
        <f>C13+C26</f>
        <v>70307101.590000004</v>
      </c>
      <c r="D28" s="12"/>
      <c r="E28" s="9" t="s">
        <v>49</v>
      </c>
      <c r="F28" s="330"/>
      <c r="G28" s="331"/>
    </row>
    <row r="29" spans="1:7" x14ac:dyDescent="0.2">
      <c r="A29" s="26"/>
      <c r="D29" s="8"/>
      <c r="E29" s="9"/>
      <c r="F29" s="330"/>
      <c r="G29" s="331"/>
    </row>
    <row r="30" spans="1:7" x14ac:dyDescent="0.2">
      <c r="A30" s="25"/>
      <c r="B30" s="334"/>
      <c r="C30" s="334"/>
      <c r="D30" s="13"/>
      <c r="E30" s="33" t="s">
        <v>48</v>
      </c>
      <c r="F30" s="330">
        <f>SUM(F31:F33)</f>
        <v>78166852.340000004</v>
      </c>
      <c r="G30" s="6">
        <f>SUM(G31:G33)</f>
        <v>78166852.340000004</v>
      </c>
    </row>
    <row r="31" spans="1:7" x14ac:dyDescent="0.2">
      <c r="A31" s="25"/>
      <c r="B31" s="334"/>
      <c r="C31" s="334"/>
      <c r="D31" s="13"/>
      <c r="E31" s="10" t="s">
        <v>2</v>
      </c>
      <c r="F31" s="332">
        <v>78166852.340000004</v>
      </c>
      <c r="G31" s="5">
        <v>78166852.340000004</v>
      </c>
    </row>
    <row r="32" spans="1:7" x14ac:dyDescent="0.2">
      <c r="A32" s="25"/>
      <c r="B32" s="334"/>
      <c r="C32" s="334"/>
      <c r="D32" s="13"/>
      <c r="E32" s="10" t="s">
        <v>18</v>
      </c>
      <c r="F32" s="332">
        <v>0</v>
      </c>
      <c r="G32" s="5">
        <v>0</v>
      </c>
    </row>
    <row r="33" spans="1:7" x14ac:dyDescent="0.2">
      <c r="A33" s="25"/>
      <c r="B33" s="334"/>
      <c r="C33" s="334"/>
      <c r="D33" s="13"/>
      <c r="E33" s="10" t="s">
        <v>51</v>
      </c>
      <c r="F33" s="332">
        <v>0</v>
      </c>
      <c r="G33" s="5">
        <v>0</v>
      </c>
    </row>
    <row r="34" spans="1:7" x14ac:dyDescent="0.2">
      <c r="A34" s="25"/>
      <c r="B34" s="334"/>
      <c r="C34" s="334"/>
      <c r="D34" s="8"/>
      <c r="E34" s="10"/>
      <c r="F34" s="332"/>
      <c r="G34" s="5"/>
    </row>
    <row r="35" spans="1:7" x14ac:dyDescent="0.2">
      <c r="A35" s="25"/>
      <c r="B35" s="334"/>
      <c r="C35" s="334"/>
      <c r="D35" s="13"/>
      <c r="E35" s="33" t="s">
        <v>50</v>
      </c>
      <c r="F35" s="330">
        <f>SUM(F36:F40)</f>
        <v>-8758263.3000000007</v>
      </c>
      <c r="G35" s="6">
        <f>SUM(G36:G40)</f>
        <v>-9770546.4800000004</v>
      </c>
    </row>
    <row r="36" spans="1:7" x14ac:dyDescent="0.2">
      <c r="A36" s="25"/>
      <c r="B36" s="334"/>
      <c r="C36" s="334"/>
      <c r="D36" s="13"/>
      <c r="E36" s="10" t="s">
        <v>52</v>
      </c>
      <c r="F36" s="332">
        <v>2293056.41</v>
      </c>
      <c r="G36" s="5">
        <v>56155.28</v>
      </c>
    </row>
    <row r="37" spans="1:7" x14ac:dyDescent="0.2">
      <c r="A37" s="25"/>
      <c r="B37" s="334"/>
      <c r="C37" s="334"/>
      <c r="D37" s="13"/>
      <c r="E37" s="10" t="s">
        <v>19</v>
      </c>
      <c r="F37" s="332">
        <v>-11051319.710000001</v>
      </c>
      <c r="G37" s="5">
        <v>-9826701.7599999998</v>
      </c>
    </row>
    <row r="38" spans="1:7" x14ac:dyDescent="0.2">
      <c r="A38" s="25"/>
      <c r="B38" s="335"/>
      <c r="C38" s="335"/>
      <c r="D38" s="13"/>
      <c r="E38" s="10" t="s">
        <v>3</v>
      </c>
      <c r="F38" s="332">
        <v>0</v>
      </c>
      <c r="G38" s="5">
        <v>0</v>
      </c>
    </row>
    <row r="39" spans="1:7" x14ac:dyDescent="0.2">
      <c r="A39" s="25"/>
      <c r="B39" s="334"/>
      <c r="C39" s="334"/>
      <c r="D39" s="7"/>
      <c r="E39" s="10" t="s">
        <v>4</v>
      </c>
      <c r="F39" s="332">
        <v>0</v>
      </c>
      <c r="G39" s="5">
        <v>0</v>
      </c>
    </row>
    <row r="40" spans="1:7" x14ac:dyDescent="0.2">
      <c r="A40" s="25"/>
      <c r="B40" s="334"/>
      <c r="C40" s="334"/>
      <c r="D40" s="19"/>
      <c r="E40" s="10" t="s">
        <v>53</v>
      </c>
      <c r="F40" s="332">
        <v>0</v>
      </c>
      <c r="G40" s="5">
        <v>0</v>
      </c>
    </row>
    <row r="41" spans="1:7" x14ac:dyDescent="0.2">
      <c r="A41" s="25"/>
      <c r="B41" s="334"/>
      <c r="C41" s="334"/>
      <c r="D41" s="19"/>
      <c r="E41" s="10"/>
      <c r="F41" s="332"/>
      <c r="G41" s="5"/>
    </row>
    <row r="42" spans="1:7" ht="21" x14ac:dyDescent="0.2">
      <c r="A42" s="25"/>
      <c r="B42" s="17"/>
      <c r="C42" s="18"/>
      <c r="D42" s="19"/>
      <c r="E42" s="33" t="s">
        <v>54</v>
      </c>
      <c r="F42" s="330">
        <f>SUM(F43:F44)</f>
        <v>0</v>
      </c>
      <c r="G42" s="6">
        <f>SUM(G43:G44)</f>
        <v>0</v>
      </c>
    </row>
    <row r="43" spans="1:7" x14ac:dyDescent="0.2">
      <c r="A43" s="26"/>
      <c r="B43" s="20"/>
      <c r="C43" s="19"/>
      <c r="D43" s="19"/>
      <c r="E43" s="10" t="s">
        <v>20</v>
      </c>
      <c r="F43" s="332">
        <v>0</v>
      </c>
      <c r="G43" s="5">
        <v>0</v>
      </c>
    </row>
    <row r="44" spans="1:7" x14ac:dyDescent="0.2">
      <c r="A44" s="26"/>
      <c r="B44" s="20"/>
      <c r="C44" s="19"/>
      <c r="D44" s="19"/>
      <c r="E44" s="10" t="s">
        <v>21</v>
      </c>
      <c r="F44" s="332">
        <v>0</v>
      </c>
      <c r="G44" s="5">
        <v>0</v>
      </c>
    </row>
    <row r="45" spans="1:7" x14ac:dyDescent="0.2">
      <c r="A45" s="26"/>
      <c r="B45" s="20"/>
      <c r="C45" s="19"/>
      <c r="D45" s="19"/>
      <c r="E45" s="10"/>
      <c r="F45" s="332"/>
      <c r="G45" s="5"/>
    </row>
    <row r="46" spans="1:7" x14ac:dyDescent="0.2">
      <c r="A46" s="26"/>
      <c r="B46" s="20"/>
      <c r="C46" s="19"/>
      <c r="D46" s="19"/>
      <c r="E46" s="33" t="s">
        <v>55</v>
      </c>
      <c r="F46" s="332">
        <f>SUM(F42+F35+F30)</f>
        <v>69408589.040000007</v>
      </c>
      <c r="G46" s="5">
        <f>SUM(G42+G35+G30)</f>
        <v>68396305.859999999</v>
      </c>
    </row>
    <row r="47" spans="1:7" x14ac:dyDescent="0.2">
      <c r="A47" s="26"/>
      <c r="B47" s="20"/>
      <c r="C47" s="19"/>
      <c r="D47" s="19"/>
      <c r="E47" s="9"/>
      <c r="F47" s="330"/>
      <c r="G47" s="6"/>
    </row>
    <row r="48" spans="1:7" x14ac:dyDescent="0.2">
      <c r="A48" s="26"/>
      <c r="B48" s="20"/>
      <c r="C48" s="19"/>
      <c r="D48" s="19"/>
      <c r="E48" s="33" t="s">
        <v>56</v>
      </c>
      <c r="F48" s="330">
        <f>F46+F26</f>
        <v>70764539.590000004</v>
      </c>
      <c r="G48" s="331">
        <f>G46+G26</f>
        <v>70307101.590000004</v>
      </c>
    </row>
    <row r="49" spans="1:7" x14ac:dyDescent="0.2">
      <c r="A49" s="27"/>
      <c r="B49" s="28"/>
      <c r="C49" s="29"/>
      <c r="D49" s="29"/>
      <c r="E49" s="29"/>
      <c r="F49" s="29"/>
      <c r="G49" s="30"/>
    </row>
    <row r="50" spans="1:7" x14ac:dyDescent="0.2">
      <c r="A50" s="36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40"/>
  <sheetViews>
    <sheetView showGridLines="0" workbookViewId="0">
      <selection activeCell="D22" sqref="D22"/>
    </sheetView>
  </sheetViews>
  <sheetFormatPr baseColWidth="10" defaultRowHeight="11.25" x14ac:dyDescent="0.2"/>
  <cols>
    <col min="1" max="1" width="1.33203125" style="206" customWidth="1"/>
    <col min="2" max="2" width="79" style="206" customWidth="1"/>
    <col min="3" max="8" width="18.33203125" style="206" customWidth="1"/>
    <col min="9" max="16384" width="12" style="206"/>
  </cols>
  <sheetData>
    <row r="1" spans="1:8" ht="50.1" customHeight="1" x14ac:dyDescent="0.2">
      <c r="A1" s="621" t="s">
        <v>1978</v>
      </c>
      <c r="B1" s="622"/>
      <c r="C1" s="622"/>
      <c r="D1" s="622"/>
      <c r="E1" s="622"/>
      <c r="F1" s="622"/>
      <c r="G1" s="622"/>
      <c r="H1" s="623"/>
    </row>
    <row r="2" spans="1:8" x14ac:dyDescent="0.2">
      <c r="A2" s="624" t="s">
        <v>117</v>
      </c>
      <c r="B2" s="625"/>
      <c r="C2" s="621" t="s">
        <v>641</v>
      </c>
      <c r="D2" s="622"/>
      <c r="E2" s="622"/>
      <c r="F2" s="622"/>
      <c r="G2" s="623"/>
      <c r="H2" s="630" t="s">
        <v>642</v>
      </c>
    </row>
    <row r="3" spans="1:8" ht="24.95" customHeight="1" x14ac:dyDescent="0.2">
      <c r="A3" s="626"/>
      <c r="B3" s="627"/>
      <c r="C3" s="175" t="s">
        <v>643</v>
      </c>
      <c r="D3" s="175" t="s">
        <v>644</v>
      </c>
      <c r="E3" s="175" t="s">
        <v>608</v>
      </c>
      <c r="F3" s="175" t="s">
        <v>609</v>
      </c>
      <c r="G3" s="175" t="s">
        <v>645</v>
      </c>
      <c r="H3" s="631"/>
    </row>
    <row r="4" spans="1:8" x14ac:dyDescent="0.2">
      <c r="A4" s="628"/>
      <c r="B4" s="629"/>
      <c r="C4" s="176">
        <v>1</v>
      </c>
      <c r="D4" s="176">
        <v>2</v>
      </c>
      <c r="E4" s="176" t="s">
        <v>646</v>
      </c>
      <c r="F4" s="176">
        <v>4</v>
      </c>
      <c r="G4" s="176">
        <v>5</v>
      </c>
      <c r="H4" s="176" t="s">
        <v>647</v>
      </c>
    </row>
    <row r="5" spans="1:8" x14ac:dyDescent="0.2">
      <c r="A5" s="207" t="s">
        <v>687</v>
      </c>
      <c r="B5" s="208"/>
      <c r="C5" s="196">
        <f t="shared" ref="C5:H5" si="0">SUM(C6:C13)</f>
        <v>248790.8</v>
      </c>
      <c r="D5" s="196">
        <f t="shared" si="0"/>
        <v>237000</v>
      </c>
      <c r="E5" s="196">
        <f t="shared" si="0"/>
        <v>485790.8</v>
      </c>
      <c r="F5" s="196">
        <f t="shared" si="0"/>
        <v>330510.40999999997</v>
      </c>
      <c r="G5" s="196">
        <f t="shared" si="0"/>
        <v>327975.71000000002</v>
      </c>
      <c r="H5" s="196">
        <f t="shared" si="0"/>
        <v>155280.39000000001</v>
      </c>
    </row>
    <row r="6" spans="1:8" x14ac:dyDescent="0.2">
      <c r="A6" s="209"/>
      <c r="B6" s="210" t="s">
        <v>688</v>
      </c>
      <c r="C6" s="182">
        <v>0</v>
      </c>
      <c r="D6" s="182">
        <v>0</v>
      </c>
      <c r="E6" s="182">
        <f>C6+D6</f>
        <v>0</v>
      </c>
      <c r="F6" s="182">
        <v>0</v>
      </c>
      <c r="G6" s="182">
        <v>0</v>
      </c>
      <c r="H6" s="182">
        <f>E6-F6</f>
        <v>0</v>
      </c>
    </row>
    <row r="7" spans="1:8" x14ac:dyDescent="0.2">
      <c r="A7" s="209"/>
      <c r="B7" s="210" t="s">
        <v>689</v>
      </c>
      <c r="C7" s="182">
        <v>0</v>
      </c>
      <c r="D7" s="182">
        <v>0</v>
      </c>
      <c r="E7" s="182">
        <f t="shared" ref="E7:E13" si="1">C7+D7</f>
        <v>0</v>
      </c>
      <c r="F7" s="182">
        <v>0</v>
      </c>
      <c r="G7" s="182">
        <v>0</v>
      </c>
      <c r="H7" s="182">
        <f t="shared" ref="H7:H13" si="2">E7-F7</f>
        <v>0</v>
      </c>
    </row>
    <row r="8" spans="1:8" x14ac:dyDescent="0.2">
      <c r="A8" s="209"/>
      <c r="B8" s="210" t="s">
        <v>690</v>
      </c>
      <c r="C8" s="182">
        <v>248790.8</v>
      </c>
      <c r="D8" s="182">
        <v>237000</v>
      </c>
      <c r="E8" s="182">
        <f t="shared" si="1"/>
        <v>485790.8</v>
      </c>
      <c r="F8" s="182">
        <v>330510.40999999997</v>
      </c>
      <c r="G8" s="182">
        <v>327975.71000000002</v>
      </c>
      <c r="H8" s="182">
        <f t="shared" si="2"/>
        <v>155280.39000000001</v>
      </c>
    </row>
    <row r="9" spans="1:8" x14ac:dyDescent="0.2">
      <c r="A9" s="209"/>
      <c r="B9" s="210" t="s">
        <v>691</v>
      </c>
      <c r="C9" s="182">
        <v>0</v>
      </c>
      <c r="D9" s="182">
        <v>0</v>
      </c>
      <c r="E9" s="182">
        <f t="shared" si="1"/>
        <v>0</v>
      </c>
      <c r="F9" s="182">
        <v>0</v>
      </c>
      <c r="G9" s="182">
        <v>0</v>
      </c>
      <c r="H9" s="182">
        <f t="shared" si="2"/>
        <v>0</v>
      </c>
    </row>
    <row r="10" spans="1:8" x14ac:dyDescent="0.2">
      <c r="A10" s="209"/>
      <c r="B10" s="210" t="s">
        <v>692</v>
      </c>
      <c r="C10" s="182">
        <v>0</v>
      </c>
      <c r="D10" s="182">
        <v>0</v>
      </c>
      <c r="E10" s="182">
        <f t="shared" si="1"/>
        <v>0</v>
      </c>
      <c r="F10" s="182">
        <v>0</v>
      </c>
      <c r="G10" s="182">
        <v>0</v>
      </c>
      <c r="H10" s="182">
        <f t="shared" si="2"/>
        <v>0</v>
      </c>
    </row>
    <row r="11" spans="1:8" x14ac:dyDescent="0.2">
      <c r="A11" s="209"/>
      <c r="B11" s="210" t="s">
        <v>693</v>
      </c>
      <c r="C11" s="182">
        <v>0</v>
      </c>
      <c r="D11" s="182">
        <v>0</v>
      </c>
      <c r="E11" s="182">
        <f t="shared" si="1"/>
        <v>0</v>
      </c>
      <c r="F11" s="182">
        <v>0</v>
      </c>
      <c r="G11" s="182">
        <v>0</v>
      </c>
      <c r="H11" s="182">
        <f t="shared" si="2"/>
        <v>0</v>
      </c>
    </row>
    <row r="12" spans="1:8" x14ac:dyDescent="0.2">
      <c r="A12" s="209"/>
      <c r="B12" s="210" t="s">
        <v>694</v>
      </c>
      <c r="C12" s="182">
        <v>0</v>
      </c>
      <c r="D12" s="182">
        <v>0</v>
      </c>
      <c r="E12" s="182">
        <f t="shared" si="1"/>
        <v>0</v>
      </c>
      <c r="F12" s="182">
        <v>0</v>
      </c>
      <c r="G12" s="182">
        <v>0</v>
      </c>
      <c r="H12" s="182">
        <f t="shared" si="2"/>
        <v>0</v>
      </c>
    </row>
    <row r="13" spans="1:8" x14ac:dyDescent="0.2">
      <c r="A13" s="209"/>
      <c r="B13" s="210" t="s">
        <v>407</v>
      </c>
      <c r="C13" s="182">
        <v>0</v>
      </c>
      <c r="D13" s="182">
        <v>0</v>
      </c>
      <c r="E13" s="182">
        <f t="shared" si="1"/>
        <v>0</v>
      </c>
      <c r="F13" s="182">
        <v>0</v>
      </c>
      <c r="G13" s="182">
        <v>0</v>
      </c>
      <c r="H13" s="182">
        <f t="shared" si="2"/>
        <v>0</v>
      </c>
    </row>
    <row r="14" spans="1:8" x14ac:dyDescent="0.2">
      <c r="A14" s="207" t="s">
        <v>695</v>
      </c>
      <c r="B14" s="211"/>
      <c r="C14" s="196">
        <f t="shared" ref="C14:H14" si="3">SUM(C15:C21)</f>
        <v>10251531.939999999</v>
      </c>
      <c r="D14" s="196">
        <f t="shared" si="3"/>
        <v>7194837.9199999999</v>
      </c>
      <c r="E14" s="196">
        <f t="shared" si="3"/>
        <v>17446369.859999999</v>
      </c>
      <c r="F14" s="196">
        <f t="shared" si="3"/>
        <v>10595348.07</v>
      </c>
      <c r="G14" s="196">
        <f t="shared" si="3"/>
        <v>10241231.49</v>
      </c>
      <c r="H14" s="196">
        <f t="shared" si="3"/>
        <v>6851021.7899999991</v>
      </c>
    </row>
    <row r="15" spans="1:8" x14ac:dyDescent="0.2">
      <c r="A15" s="209"/>
      <c r="B15" s="210" t="s">
        <v>696</v>
      </c>
      <c r="C15" s="182">
        <v>0</v>
      </c>
      <c r="D15" s="182">
        <v>0</v>
      </c>
      <c r="E15" s="182">
        <f>C15+D15</f>
        <v>0</v>
      </c>
      <c r="F15" s="182">
        <v>0</v>
      </c>
      <c r="G15" s="182">
        <v>0</v>
      </c>
      <c r="H15" s="182">
        <f t="shared" ref="H15:H21" si="4">E15-F15</f>
        <v>0</v>
      </c>
    </row>
    <row r="16" spans="1:8" x14ac:dyDescent="0.2">
      <c r="A16" s="209"/>
      <c r="B16" s="210" t="s">
        <v>697</v>
      </c>
      <c r="C16" s="182">
        <v>0</v>
      </c>
      <c r="D16" s="182">
        <v>0</v>
      </c>
      <c r="E16" s="182">
        <f t="shared" ref="E16:E21" si="5">C16+D16</f>
        <v>0</v>
      </c>
      <c r="F16" s="182">
        <v>0</v>
      </c>
      <c r="G16" s="182">
        <v>0</v>
      </c>
      <c r="H16" s="182">
        <f t="shared" si="4"/>
        <v>0</v>
      </c>
    </row>
    <row r="17" spans="1:8" x14ac:dyDescent="0.2">
      <c r="A17" s="209"/>
      <c r="B17" s="210" t="s">
        <v>698</v>
      </c>
      <c r="C17" s="182">
        <v>0</v>
      </c>
      <c r="D17" s="182">
        <v>0</v>
      </c>
      <c r="E17" s="182">
        <f t="shared" si="5"/>
        <v>0</v>
      </c>
      <c r="F17" s="182">
        <v>0</v>
      </c>
      <c r="G17" s="182">
        <v>0</v>
      </c>
      <c r="H17" s="182">
        <f t="shared" si="4"/>
        <v>0</v>
      </c>
    </row>
    <row r="18" spans="1:8" x14ac:dyDescent="0.2">
      <c r="A18" s="209"/>
      <c r="B18" s="210" t="s">
        <v>699</v>
      </c>
      <c r="C18" s="182">
        <v>0</v>
      </c>
      <c r="D18" s="182">
        <v>0</v>
      </c>
      <c r="E18" s="182">
        <f t="shared" si="5"/>
        <v>0</v>
      </c>
      <c r="F18" s="182">
        <v>0</v>
      </c>
      <c r="G18" s="182">
        <v>0</v>
      </c>
      <c r="H18" s="182">
        <f t="shared" si="4"/>
        <v>0</v>
      </c>
    </row>
    <row r="19" spans="1:8" x14ac:dyDescent="0.2">
      <c r="A19" s="209"/>
      <c r="B19" s="210" t="s">
        <v>700</v>
      </c>
      <c r="C19" s="182">
        <v>10251531.939999999</v>
      </c>
      <c r="D19" s="182">
        <v>7194837.9199999999</v>
      </c>
      <c r="E19" s="182">
        <f t="shared" si="5"/>
        <v>17446369.859999999</v>
      </c>
      <c r="F19" s="182">
        <v>10595348.07</v>
      </c>
      <c r="G19" s="182">
        <v>10241231.49</v>
      </c>
      <c r="H19" s="182">
        <f t="shared" si="4"/>
        <v>6851021.7899999991</v>
      </c>
    </row>
    <row r="20" spans="1:8" x14ac:dyDescent="0.2">
      <c r="A20" s="209"/>
      <c r="B20" s="210" t="s">
        <v>701</v>
      </c>
      <c r="C20" s="182">
        <v>0</v>
      </c>
      <c r="D20" s="182">
        <v>0</v>
      </c>
      <c r="E20" s="182">
        <f t="shared" si="5"/>
        <v>0</v>
      </c>
      <c r="F20" s="182">
        <v>0</v>
      </c>
      <c r="G20" s="182">
        <v>0</v>
      </c>
      <c r="H20" s="182">
        <f t="shared" si="4"/>
        <v>0</v>
      </c>
    </row>
    <row r="21" spans="1:8" x14ac:dyDescent="0.2">
      <c r="A21" s="209"/>
      <c r="B21" s="210" t="s">
        <v>702</v>
      </c>
      <c r="C21" s="182">
        <v>0</v>
      </c>
      <c r="D21" s="182">
        <v>0</v>
      </c>
      <c r="E21" s="182">
        <f t="shared" si="5"/>
        <v>0</v>
      </c>
      <c r="F21" s="182">
        <v>0</v>
      </c>
      <c r="G21" s="182">
        <v>0</v>
      </c>
      <c r="H21" s="182">
        <f t="shared" si="4"/>
        <v>0</v>
      </c>
    </row>
    <row r="22" spans="1:8" x14ac:dyDescent="0.2">
      <c r="A22" s="207" t="s">
        <v>703</v>
      </c>
      <c r="B22" s="211"/>
      <c r="C22" s="196">
        <f t="shared" ref="C22:H22" si="6">SUM(C23:C31)</f>
        <v>0</v>
      </c>
      <c r="D22" s="196">
        <f t="shared" si="6"/>
        <v>0</v>
      </c>
      <c r="E22" s="196">
        <f t="shared" si="6"/>
        <v>0</v>
      </c>
      <c r="F22" s="196">
        <f t="shared" si="6"/>
        <v>0</v>
      </c>
      <c r="G22" s="196">
        <f t="shared" si="6"/>
        <v>0</v>
      </c>
      <c r="H22" s="196">
        <f t="shared" si="6"/>
        <v>0</v>
      </c>
    </row>
    <row r="23" spans="1:8" x14ac:dyDescent="0.2">
      <c r="A23" s="209"/>
      <c r="B23" s="210" t="s">
        <v>704</v>
      </c>
      <c r="C23" s="182">
        <v>0</v>
      </c>
      <c r="D23" s="182">
        <v>0</v>
      </c>
      <c r="E23" s="182">
        <f>C23+D23</f>
        <v>0</v>
      </c>
      <c r="F23" s="182">
        <v>0</v>
      </c>
      <c r="G23" s="182">
        <v>0</v>
      </c>
      <c r="H23" s="182">
        <f t="shared" ref="H23:H31" si="7">E23-F23</f>
        <v>0</v>
      </c>
    </row>
    <row r="24" spans="1:8" x14ac:dyDescent="0.2">
      <c r="A24" s="209"/>
      <c r="B24" s="210" t="s">
        <v>705</v>
      </c>
      <c r="C24" s="182">
        <v>0</v>
      </c>
      <c r="D24" s="182">
        <v>0</v>
      </c>
      <c r="E24" s="182">
        <f t="shared" ref="E24:E31" si="8">C24+D24</f>
        <v>0</v>
      </c>
      <c r="F24" s="182">
        <v>0</v>
      </c>
      <c r="G24" s="182">
        <v>0</v>
      </c>
      <c r="H24" s="182">
        <f t="shared" si="7"/>
        <v>0</v>
      </c>
    </row>
    <row r="25" spans="1:8" x14ac:dyDescent="0.2">
      <c r="A25" s="209"/>
      <c r="B25" s="210" t="s">
        <v>706</v>
      </c>
      <c r="C25" s="182">
        <v>0</v>
      </c>
      <c r="D25" s="182">
        <v>0</v>
      </c>
      <c r="E25" s="182">
        <f t="shared" si="8"/>
        <v>0</v>
      </c>
      <c r="F25" s="182">
        <v>0</v>
      </c>
      <c r="G25" s="182">
        <v>0</v>
      </c>
      <c r="H25" s="182">
        <f t="shared" si="7"/>
        <v>0</v>
      </c>
    </row>
    <row r="26" spans="1:8" x14ac:dyDescent="0.2">
      <c r="A26" s="209"/>
      <c r="B26" s="210" t="s">
        <v>707</v>
      </c>
      <c r="C26" s="182">
        <v>0</v>
      </c>
      <c r="D26" s="182">
        <v>0</v>
      </c>
      <c r="E26" s="182">
        <f t="shared" si="8"/>
        <v>0</v>
      </c>
      <c r="F26" s="182">
        <v>0</v>
      </c>
      <c r="G26" s="182">
        <v>0</v>
      </c>
      <c r="H26" s="182">
        <f t="shared" si="7"/>
        <v>0</v>
      </c>
    </row>
    <row r="27" spans="1:8" x14ac:dyDescent="0.2">
      <c r="A27" s="209"/>
      <c r="B27" s="210" t="s">
        <v>708</v>
      </c>
      <c r="C27" s="182">
        <v>0</v>
      </c>
      <c r="D27" s="182">
        <v>0</v>
      </c>
      <c r="E27" s="182">
        <f t="shared" si="8"/>
        <v>0</v>
      </c>
      <c r="F27" s="182">
        <v>0</v>
      </c>
      <c r="G27" s="182">
        <v>0</v>
      </c>
      <c r="H27" s="182">
        <f t="shared" si="7"/>
        <v>0</v>
      </c>
    </row>
    <row r="28" spans="1:8" x14ac:dyDescent="0.2">
      <c r="A28" s="209"/>
      <c r="B28" s="210" t="s">
        <v>709</v>
      </c>
      <c r="C28" s="182">
        <v>0</v>
      </c>
      <c r="D28" s="182">
        <v>0</v>
      </c>
      <c r="E28" s="182">
        <f t="shared" si="8"/>
        <v>0</v>
      </c>
      <c r="F28" s="182">
        <v>0</v>
      </c>
      <c r="G28" s="182">
        <v>0</v>
      </c>
      <c r="H28" s="182">
        <f t="shared" si="7"/>
        <v>0</v>
      </c>
    </row>
    <row r="29" spans="1:8" x14ac:dyDescent="0.2">
      <c r="A29" s="209"/>
      <c r="B29" s="210" t="s">
        <v>710</v>
      </c>
      <c r="C29" s="182">
        <v>0</v>
      </c>
      <c r="D29" s="182">
        <v>0</v>
      </c>
      <c r="E29" s="182">
        <f t="shared" si="8"/>
        <v>0</v>
      </c>
      <c r="F29" s="182">
        <v>0</v>
      </c>
      <c r="G29" s="182">
        <v>0</v>
      </c>
      <c r="H29" s="182">
        <f t="shared" si="7"/>
        <v>0</v>
      </c>
    </row>
    <row r="30" spans="1:8" x14ac:dyDescent="0.2">
      <c r="A30" s="209"/>
      <c r="B30" s="210" t="s">
        <v>711</v>
      </c>
      <c r="C30" s="182">
        <v>0</v>
      </c>
      <c r="D30" s="182">
        <v>0</v>
      </c>
      <c r="E30" s="182">
        <f t="shared" si="8"/>
        <v>0</v>
      </c>
      <c r="F30" s="182">
        <v>0</v>
      </c>
      <c r="G30" s="182">
        <v>0</v>
      </c>
      <c r="H30" s="182">
        <f t="shared" si="7"/>
        <v>0</v>
      </c>
    </row>
    <row r="31" spans="1:8" x14ac:dyDescent="0.2">
      <c r="A31" s="209"/>
      <c r="B31" s="210" t="s">
        <v>712</v>
      </c>
      <c r="C31" s="182">
        <v>0</v>
      </c>
      <c r="D31" s="182">
        <v>0</v>
      </c>
      <c r="E31" s="182">
        <f t="shared" si="8"/>
        <v>0</v>
      </c>
      <c r="F31" s="182">
        <v>0</v>
      </c>
      <c r="G31" s="182">
        <v>0</v>
      </c>
      <c r="H31" s="182">
        <f t="shared" si="7"/>
        <v>0</v>
      </c>
    </row>
    <row r="32" spans="1:8" x14ac:dyDescent="0.2">
      <c r="A32" s="207" t="s">
        <v>713</v>
      </c>
      <c r="B32" s="211"/>
      <c r="C32" s="196">
        <f t="shared" ref="C32:H32" si="9">SUM(C33:C36)</f>
        <v>0</v>
      </c>
      <c r="D32" s="196">
        <f t="shared" si="9"/>
        <v>0</v>
      </c>
      <c r="E32" s="196">
        <f t="shared" si="9"/>
        <v>0</v>
      </c>
      <c r="F32" s="196">
        <f t="shared" si="9"/>
        <v>0</v>
      </c>
      <c r="G32" s="196">
        <f t="shared" si="9"/>
        <v>0</v>
      </c>
      <c r="H32" s="196">
        <f t="shared" si="9"/>
        <v>0</v>
      </c>
    </row>
    <row r="33" spans="1:8" x14ac:dyDescent="0.2">
      <c r="A33" s="209"/>
      <c r="B33" s="210" t="s">
        <v>714</v>
      </c>
      <c r="C33" s="182">
        <v>0</v>
      </c>
      <c r="D33" s="182">
        <v>0</v>
      </c>
      <c r="E33" s="182">
        <f>C33+D33</f>
        <v>0</v>
      </c>
      <c r="F33" s="182">
        <v>0</v>
      </c>
      <c r="G33" s="182">
        <v>0</v>
      </c>
      <c r="H33" s="182">
        <f t="shared" ref="H33:H36" si="10">E33-F33</f>
        <v>0</v>
      </c>
    </row>
    <row r="34" spans="1:8" ht="11.25" customHeight="1" x14ac:dyDescent="0.2">
      <c r="A34" s="209"/>
      <c r="B34" s="210" t="s">
        <v>715</v>
      </c>
      <c r="C34" s="182">
        <v>0</v>
      </c>
      <c r="D34" s="182">
        <v>0</v>
      </c>
      <c r="E34" s="182">
        <f t="shared" ref="E34:E36" si="11">C34+D34</f>
        <v>0</v>
      </c>
      <c r="F34" s="182">
        <v>0</v>
      </c>
      <c r="G34" s="182">
        <v>0</v>
      </c>
      <c r="H34" s="182">
        <f t="shared" si="10"/>
        <v>0</v>
      </c>
    </row>
    <row r="35" spans="1:8" x14ac:dyDescent="0.2">
      <c r="A35" s="209"/>
      <c r="B35" s="210" t="s">
        <v>716</v>
      </c>
      <c r="C35" s="182">
        <v>0</v>
      </c>
      <c r="D35" s="182">
        <v>0</v>
      </c>
      <c r="E35" s="182">
        <f t="shared" si="11"/>
        <v>0</v>
      </c>
      <c r="F35" s="182">
        <v>0</v>
      </c>
      <c r="G35" s="182">
        <v>0</v>
      </c>
      <c r="H35" s="182">
        <f t="shared" si="10"/>
        <v>0</v>
      </c>
    </row>
    <row r="36" spans="1:8" x14ac:dyDescent="0.2">
      <c r="A36" s="209"/>
      <c r="B36" s="210" t="s">
        <v>717</v>
      </c>
      <c r="C36" s="182">
        <v>0</v>
      </c>
      <c r="D36" s="182">
        <v>0</v>
      </c>
      <c r="E36" s="182">
        <f t="shared" si="11"/>
        <v>0</v>
      </c>
      <c r="F36" s="182">
        <v>0</v>
      </c>
      <c r="G36" s="182">
        <v>0</v>
      </c>
      <c r="H36" s="182">
        <f t="shared" si="10"/>
        <v>0</v>
      </c>
    </row>
    <row r="37" spans="1:8" x14ac:dyDescent="0.2">
      <c r="A37" s="212"/>
      <c r="B37" s="184" t="s">
        <v>655</v>
      </c>
      <c r="C37" s="185">
        <f t="shared" ref="C37:H37" si="12">SUM(C32+C22+C14+C5)</f>
        <v>10500322.74</v>
      </c>
      <c r="D37" s="185">
        <f t="shared" si="12"/>
        <v>7431837.9199999999</v>
      </c>
      <c r="E37" s="185">
        <f t="shared" si="12"/>
        <v>17932160.66</v>
      </c>
      <c r="F37" s="185">
        <f t="shared" si="12"/>
        <v>10925858.48</v>
      </c>
      <c r="G37" s="185">
        <f t="shared" si="12"/>
        <v>10569207.200000001</v>
      </c>
      <c r="H37" s="185">
        <f t="shared" si="12"/>
        <v>7006302.1799999988</v>
      </c>
    </row>
    <row r="38" spans="1:8" x14ac:dyDescent="0.2">
      <c r="A38" s="213"/>
      <c r="B38" s="213"/>
      <c r="C38" s="213"/>
      <c r="D38" s="213"/>
      <c r="E38" s="213"/>
      <c r="F38" s="213"/>
      <c r="G38" s="213"/>
      <c r="H38" s="213"/>
    </row>
    <row r="39" spans="1:8" x14ac:dyDescent="0.2">
      <c r="A39" s="213" t="s">
        <v>668</v>
      </c>
      <c r="B39" s="213"/>
      <c r="C39" s="213"/>
      <c r="D39" s="213"/>
      <c r="E39" s="213"/>
      <c r="F39" s="213"/>
      <c r="G39" s="213"/>
      <c r="H39" s="213"/>
    </row>
    <row r="40" spans="1:8" x14ac:dyDescent="0.2">
      <c r="A40" s="213"/>
      <c r="B40" s="213"/>
      <c r="C40" s="213"/>
      <c r="D40" s="213"/>
      <c r="E40" s="213"/>
      <c r="F40" s="213"/>
      <c r="G40" s="213"/>
      <c r="H40" s="21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39"/>
  <sheetViews>
    <sheetView showGridLines="0" workbookViewId="0">
      <selection activeCell="A35" sqref="A35:XFD43"/>
    </sheetView>
  </sheetViews>
  <sheetFormatPr baseColWidth="10" defaultRowHeight="11.25" x14ac:dyDescent="0.2"/>
  <cols>
    <col min="1" max="1" width="35.33203125" style="206" customWidth="1"/>
    <col min="2" max="2" width="26.6640625" style="206" customWidth="1"/>
    <col min="3" max="3" width="20.83203125" style="206" customWidth="1"/>
    <col min="4" max="4" width="21.6640625" style="206" customWidth="1"/>
    <col min="5" max="16384" width="12" style="206"/>
  </cols>
  <sheetData>
    <row r="1" spans="1:4" ht="35.1" customHeight="1" x14ac:dyDescent="0.2">
      <c r="A1" s="632" t="s">
        <v>1979</v>
      </c>
      <c r="B1" s="633"/>
      <c r="C1" s="633"/>
      <c r="D1" s="634"/>
    </row>
    <row r="2" spans="1:4" x14ac:dyDescent="0.2">
      <c r="A2" s="214"/>
      <c r="B2" s="214"/>
      <c r="C2" s="214"/>
      <c r="D2" s="214"/>
    </row>
    <row r="3" spans="1:4" ht="24.95" customHeight="1" x14ac:dyDescent="0.2">
      <c r="A3" s="635" t="s">
        <v>718</v>
      </c>
      <c r="B3" s="215" t="s">
        <v>719</v>
      </c>
      <c r="C3" s="215" t="s">
        <v>720</v>
      </c>
      <c r="D3" s="216" t="s">
        <v>172</v>
      </c>
    </row>
    <row r="4" spans="1:4" x14ac:dyDescent="0.2">
      <c r="A4" s="636"/>
      <c r="B4" s="216" t="s">
        <v>721</v>
      </c>
      <c r="C4" s="216" t="s">
        <v>722</v>
      </c>
      <c r="D4" s="216" t="s">
        <v>723</v>
      </c>
    </row>
    <row r="5" spans="1:4" ht="15" customHeight="1" x14ac:dyDescent="0.2">
      <c r="A5" s="637" t="s">
        <v>724</v>
      </c>
      <c r="B5" s="638"/>
      <c r="C5" s="638"/>
      <c r="D5" s="639"/>
    </row>
    <row r="6" spans="1:4" x14ac:dyDescent="0.2">
      <c r="A6" s="217" t="s">
        <v>725</v>
      </c>
      <c r="B6" s="218"/>
      <c r="C6" s="218"/>
      <c r="D6" s="218"/>
    </row>
    <row r="7" spans="1:4" x14ac:dyDescent="0.2">
      <c r="A7" s="217"/>
      <c r="B7" s="218"/>
      <c r="C7" s="218"/>
      <c r="D7" s="218"/>
    </row>
    <row r="8" spans="1:4" x14ac:dyDescent="0.2">
      <c r="A8" s="219" t="s">
        <v>185</v>
      </c>
      <c r="B8" s="220"/>
      <c r="C8" s="218"/>
      <c r="D8" s="218"/>
    </row>
    <row r="9" spans="1:4" x14ac:dyDescent="0.2">
      <c r="A9" s="217"/>
      <c r="B9" s="218"/>
      <c r="C9" s="218"/>
      <c r="D9" s="218"/>
    </row>
    <row r="10" spans="1:4" x14ac:dyDescent="0.2">
      <c r="A10" s="217"/>
      <c r="B10" s="218"/>
      <c r="C10" s="218"/>
      <c r="D10" s="218"/>
    </row>
    <row r="11" spans="1:4" x14ac:dyDescent="0.2">
      <c r="A11" s="217"/>
      <c r="B11" s="218"/>
      <c r="C11" s="218"/>
      <c r="D11" s="218"/>
    </row>
    <row r="12" spans="1:4" x14ac:dyDescent="0.2">
      <c r="A12" s="217"/>
      <c r="B12" s="218"/>
      <c r="C12" s="218"/>
      <c r="D12" s="218"/>
    </row>
    <row r="13" spans="1:4" x14ac:dyDescent="0.2">
      <c r="A13" s="217"/>
      <c r="B13" s="218"/>
      <c r="C13" s="218"/>
      <c r="D13" s="218"/>
    </row>
    <row r="14" spans="1:4" x14ac:dyDescent="0.2">
      <c r="A14" s="217" t="s">
        <v>726</v>
      </c>
      <c r="B14" s="220">
        <v>0</v>
      </c>
      <c r="C14" s="220">
        <v>0</v>
      </c>
      <c r="D14" s="220">
        <v>0</v>
      </c>
    </row>
    <row r="15" spans="1:4" x14ac:dyDescent="0.2">
      <c r="A15" s="221"/>
      <c r="B15" s="222"/>
      <c r="C15" s="222"/>
      <c r="D15" s="222"/>
    </row>
    <row r="16" spans="1:4" ht="15" customHeight="1" x14ac:dyDescent="0.2">
      <c r="A16" s="640" t="s">
        <v>727</v>
      </c>
      <c r="B16" s="641"/>
      <c r="C16" s="641"/>
      <c r="D16" s="642"/>
    </row>
    <row r="17" spans="1:4" x14ac:dyDescent="0.2">
      <c r="A17" s="217" t="s">
        <v>728</v>
      </c>
      <c r="B17" s="218"/>
      <c r="C17" s="218"/>
      <c r="D17" s="218"/>
    </row>
    <row r="18" spans="1:4" x14ac:dyDescent="0.2">
      <c r="A18" s="217"/>
      <c r="B18" s="218"/>
      <c r="C18" s="218"/>
      <c r="D18" s="218"/>
    </row>
    <row r="19" spans="1:4" x14ac:dyDescent="0.2">
      <c r="A19" s="217"/>
      <c r="B19" s="218"/>
      <c r="C19" s="218"/>
      <c r="D19" s="218"/>
    </row>
    <row r="20" spans="1:4" x14ac:dyDescent="0.2">
      <c r="A20" s="219" t="s">
        <v>185</v>
      </c>
      <c r="B20" s="218"/>
      <c r="C20" s="218"/>
      <c r="D20" s="218"/>
    </row>
    <row r="21" spans="1:4" x14ac:dyDescent="0.2">
      <c r="A21" s="219"/>
      <c r="B21" s="220"/>
      <c r="C21" s="218"/>
      <c r="D21" s="218"/>
    </row>
    <row r="22" spans="1:4" x14ac:dyDescent="0.2">
      <c r="A22" s="217"/>
      <c r="B22" s="218"/>
      <c r="C22" s="218"/>
      <c r="D22" s="218"/>
    </row>
    <row r="23" spans="1:4" x14ac:dyDescent="0.2">
      <c r="A23" s="217"/>
      <c r="B23" s="218"/>
      <c r="C23" s="218"/>
      <c r="D23" s="218"/>
    </row>
    <row r="24" spans="1:4" x14ac:dyDescent="0.2">
      <c r="A24" s="217"/>
      <c r="B24" s="218"/>
      <c r="C24" s="218"/>
      <c r="D24" s="218"/>
    </row>
    <row r="25" spans="1:4" x14ac:dyDescent="0.2">
      <c r="A25" s="217"/>
      <c r="B25" s="218"/>
      <c r="C25" s="218"/>
      <c r="D25" s="218"/>
    </row>
    <row r="26" spans="1:4" x14ac:dyDescent="0.2">
      <c r="A26" s="217"/>
      <c r="B26" s="218"/>
      <c r="C26" s="218"/>
      <c r="D26" s="218"/>
    </row>
    <row r="27" spans="1:4" x14ac:dyDescent="0.2">
      <c r="A27" s="217" t="s">
        <v>729</v>
      </c>
      <c r="B27" s="220">
        <v>0</v>
      </c>
      <c r="C27" s="220">
        <v>0</v>
      </c>
      <c r="D27" s="220">
        <v>0</v>
      </c>
    </row>
    <row r="28" spans="1:4" x14ac:dyDescent="0.2">
      <c r="A28" s="221"/>
      <c r="B28" s="222"/>
      <c r="C28" s="222"/>
      <c r="D28" s="222"/>
    </row>
    <row r="29" spans="1:4" x14ac:dyDescent="0.2">
      <c r="A29" s="223" t="s">
        <v>730</v>
      </c>
      <c r="B29" s="220">
        <v>0</v>
      </c>
      <c r="C29" s="220">
        <v>0</v>
      </c>
      <c r="D29" s="220">
        <v>0</v>
      </c>
    </row>
    <row r="30" spans="1:4" x14ac:dyDescent="0.2">
      <c r="A30" s="224"/>
      <c r="B30" s="224"/>
      <c r="C30" s="224"/>
      <c r="D30" s="224"/>
    </row>
    <row r="31" spans="1:4" x14ac:dyDescent="0.2">
      <c r="A31" s="225" t="s">
        <v>668</v>
      </c>
      <c r="B31" s="224"/>
      <c r="C31" s="224"/>
      <c r="D31" s="224"/>
    </row>
    <row r="32" spans="1:4" x14ac:dyDescent="0.2">
      <c r="A32" s="224"/>
      <c r="B32" s="224"/>
      <c r="C32" s="224"/>
      <c r="D32" s="224"/>
    </row>
    <row r="33" spans="1:5" x14ac:dyDescent="0.2">
      <c r="A33" s="224"/>
      <c r="B33" s="224"/>
      <c r="C33" s="224"/>
      <c r="D33" s="224"/>
    </row>
    <row r="34" spans="1:5" x14ac:dyDescent="0.2">
      <c r="A34" s="224"/>
      <c r="B34" s="224"/>
      <c r="C34" s="224"/>
      <c r="D34" s="224"/>
    </row>
    <row r="35" spans="1:5" x14ac:dyDescent="0.2">
      <c r="A35" s="88"/>
      <c r="B35" s="88"/>
      <c r="C35" s="88"/>
      <c r="D35" s="88"/>
      <c r="E35" s="173"/>
    </row>
    <row r="36" spans="1:5" x14ac:dyDescent="0.2">
      <c r="A36" s="88"/>
      <c r="B36" s="88"/>
      <c r="C36" s="88"/>
      <c r="D36" s="88"/>
      <c r="E36" s="173"/>
    </row>
    <row r="37" spans="1:5" x14ac:dyDescent="0.2">
      <c r="A37" s="88"/>
      <c r="B37" s="88"/>
      <c r="C37" s="88"/>
      <c r="D37" s="88"/>
      <c r="E37" s="173"/>
    </row>
    <row r="38" spans="1:5" x14ac:dyDescent="0.2">
      <c r="A38" s="88"/>
      <c r="B38" s="88"/>
      <c r="C38" s="88"/>
      <c r="D38" s="88"/>
      <c r="E38" s="173"/>
    </row>
    <row r="39" spans="1:5" x14ac:dyDescent="0.2">
      <c r="A39" s="88"/>
      <c r="B39" s="88"/>
      <c r="C39" s="88"/>
      <c r="D39" s="88"/>
      <c r="E39" s="173"/>
    </row>
  </sheetData>
  <sheetProtection formatCells="0" formatColumns="0" formatRows="0" insertRows="0" deleteRows="0" sort="0" autoFilter="0"/>
  <mergeCells count="4">
    <mergeCell ref="A1:D1"/>
    <mergeCell ref="A3:A4"/>
    <mergeCell ref="A5:D5"/>
    <mergeCell ref="A16:D1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39"/>
  <sheetViews>
    <sheetView showGridLines="0" topLeftCell="A19" workbookViewId="0">
      <selection activeCell="A33" sqref="A33:XFD39"/>
    </sheetView>
  </sheetViews>
  <sheetFormatPr baseColWidth="10" defaultRowHeight="11.25" x14ac:dyDescent="0.2"/>
  <cols>
    <col min="1" max="1" width="47.5" style="226" customWidth="1"/>
    <col min="2" max="2" width="26.6640625" style="226" customWidth="1"/>
    <col min="3" max="3" width="22.5" style="226" customWidth="1"/>
    <col min="4" max="16384" width="12" style="226"/>
  </cols>
  <sheetData>
    <row r="1" spans="1:3" ht="35.1" customHeight="1" x14ac:dyDescent="0.2">
      <c r="A1" s="643" t="s">
        <v>1980</v>
      </c>
      <c r="B1" s="643"/>
      <c r="C1" s="643"/>
    </row>
    <row r="2" spans="1:3" x14ac:dyDescent="0.2">
      <c r="A2" s="227"/>
      <c r="B2" s="227"/>
      <c r="C2" s="227"/>
    </row>
    <row r="3" spans="1:3" ht="24.95" customHeight="1" x14ac:dyDescent="0.2">
      <c r="A3" s="216" t="s">
        <v>718</v>
      </c>
      <c r="B3" s="216" t="s">
        <v>609</v>
      </c>
      <c r="C3" s="216" t="s">
        <v>645</v>
      </c>
    </row>
    <row r="4" spans="1:3" ht="15" customHeight="1" x14ac:dyDescent="0.2">
      <c r="A4" s="644" t="s">
        <v>731</v>
      </c>
      <c r="B4" s="644"/>
      <c r="C4" s="644"/>
    </row>
    <row r="5" spans="1:3" x14ac:dyDescent="0.2">
      <c r="A5" s="228" t="s">
        <v>725</v>
      </c>
      <c r="B5" s="229"/>
      <c r="C5" s="229"/>
    </row>
    <row r="6" spans="1:3" x14ac:dyDescent="0.2">
      <c r="A6" s="230"/>
      <c r="B6" s="229"/>
      <c r="C6" s="229"/>
    </row>
    <row r="7" spans="1:3" x14ac:dyDescent="0.2">
      <c r="A7" s="233" t="s">
        <v>185</v>
      </c>
      <c r="B7" s="232"/>
      <c r="C7" s="232"/>
    </row>
    <row r="8" spans="1:3" x14ac:dyDescent="0.2">
      <c r="A8" s="231"/>
      <c r="B8" s="232"/>
      <c r="C8" s="232"/>
    </row>
    <row r="9" spans="1:3" x14ac:dyDescent="0.2">
      <c r="A9" s="233"/>
      <c r="B9" s="234"/>
      <c r="C9" s="234"/>
    </row>
    <row r="10" spans="1:3" x14ac:dyDescent="0.2">
      <c r="A10" s="231"/>
      <c r="B10" s="232"/>
      <c r="C10" s="232"/>
    </row>
    <row r="11" spans="1:3" x14ac:dyDescent="0.2">
      <c r="A11" s="231"/>
      <c r="B11" s="232"/>
      <c r="C11" s="232"/>
    </row>
    <row r="12" spans="1:3" x14ac:dyDescent="0.2">
      <c r="A12" s="231"/>
      <c r="B12" s="232"/>
      <c r="C12" s="232"/>
    </row>
    <row r="13" spans="1:3" x14ac:dyDescent="0.2">
      <c r="A13" s="231"/>
      <c r="B13" s="232"/>
      <c r="C13" s="232"/>
    </row>
    <row r="14" spans="1:3" x14ac:dyDescent="0.2">
      <c r="A14" s="235" t="s">
        <v>732</v>
      </c>
      <c r="B14" s="234">
        <v>0</v>
      </c>
      <c r="C14" s="234">
        <v>0</v>
      </c>
    </row>
    <row r="15" spans="1:3" x14ac:dyDescent="0.2">
      <c r="A15" s="236"/>
      <c r="B15" s="237"/>
      <c r="C15" s="237"/>
    </row>
    <row r="16" spans="1:3" ht="15" customHeight="1" x14ac:dyDescent="0.2">
      <c r="A16" s="645" t="s">
        <v>727</v>
      </c>
      <c r="B16" s="645"/>
      <c r="C16" s="645"/>
    </row>
    <row r="17" spans="1:4" x14ac:dyDescent="0.2">
      <c r="A17" s="231" t="s">
        <v>728</v>
      </c>
      <c r="B17" s="232"/>
      <c r="C17" s="232"/>
    </row>
    <row r="18" spans="1:4" x14ac:dyDescent="0.2">
      <c r="A18" s="233"/>
      <c r="B18" s="232"/>
      <c r="C18" s="232"/>
    </row>
    <row r="19" spans="1:4" x14ac:dyDescent="0.2">
      <c r="A19" s="233"/>
      <c r="B19" s="232"/>
      <c r="C19" s="232"/>
    </row>
    <row r="20" spans="1:4" x14ac:dyDescent="0.2">
      <c r="A20" s="233" t="s">
        <v>185</v>
      </c>
      <c r="B20" s="232"/>
      <c r="C20" s="232"/>
    </row>
    <row r="21" spans="1:4" x14ac:dyDescent="0.2">
      <c r="A21" s="233"/>
      <c r="B21" s="234"/>
      <c r="C21" s="234"/>
    </row>
    <row r="22" spans="1:4" x14ac:dyDescent="0.2">
      <c r="A22" s="233"/>
      <c r="B22" s="232"/>
      <c r="C22" s="232"/>
    </row>
    <row r="23" spans="1:4" x14ac:dyDescent="0.2">
      <c r="A23" s="233"/>
      <c r="B23" s="232"/>
      <c r="C23" s="232"/>
    </row>
    <row r="24" spans="1:4" x14ac:dyDescent="0.2">
      <c r="A24" s="233"/>
      <c r="B24" s="232"/>
      <c r="C24" s="232"/>
    </row>
    <row r="25" spans="1:4" x14ac:dyDescent="0.2">
      <c r="A25" s="233"/>
      <c r="B25" s="232"/>
      <c r="C25" s="232"/>
    </row>
    <row r="26" spans="1:4" x14ac:dyDescent="0.2">
      <c r="A26" s="235" t="s">
        <v>733</v>
      </c>
      <c r="B26" s="234">
        <v>0</v>
      </c>
      <c r="C26" s="234">
        <v>0</v>
      </c>
    </row>
    <row r="27" spans="1:4" x14ac:dyDescent="0.2">
      <c r="A27" s="236"/>
      <c r="B27" s="237"/>
      <c r="C27" s="237"/>
    </row>
    <row r="28" spans="1:4" x14ac:dyDescent="0.2">
      <c r="A28" s="235" t="s">
        <v>730</v>
      </c>
      <c r="B28" s="234">
        <v>0</v>
      </c>
      <c r="C28" s="234">
        <v>0</v>
      </c>
    </row>
    <row r="29" spans="1:4" x14ac:dyDescent="0.2">
      <c r="B29" s="238"/>
      <c r="C29" s="238"/>
    </row>
    <row r="30" spans="1:4" x14ac:dyDescent="0.2">
      <c r="A30" s="239" t="s">
        <v>668</v>
      </c>
    </row>
    <row r="32" spans="1:4" x14ac:dyDescent="0.2">
      <c r="A32" s="88"/>
      <c r="B32" s="88"/>
      <c r="C32" s="88"/>
      <c r="D32" s="88"/>
    </row>
    <row r="33" spans="1:5" x14ac:dyDescent="0.2">
      <c r="A33" s="88"/>
      <c r="B33" s="88"/>
      <c r="C33" s="88"/>
      <c r="D33" s="88"/>
    </row>
    <row r="34" spans="1:5" x14ac:dyDescent="0.2">
      <c r="A34" s="88"/>
      <c r="B34" s="88"/>
      <c r="C34" s="88"/>
      <c r="D34" s="88"/>
    </row>
    <row r="35" spans="1:5" x14ac:dyDescent="0.2">
      <c r="A35" s="88"/>
      <c r="B35" s="88"/>
      <c r="C35" s="88"/>
      <c r="D35" s="88"/>
    </row>
    <row r="36" spans="1:5" x14ac:dyDescent="0.2">
      <c r="A36" s="88"/>
      <c r="B36" s="88"/>
      <c r="C36" s="88"/>
      <c r="D36" s="88"/>
      <c r="E36" s="241"/>
    </row>
    <row r="37" spans="1:5" x14ac:dyDescent="0.2">
      <c r="A37" s="206"/>
      <c r="B37" s="206"/>
      <c r="C37" s="206"/>
      <c r="D37" s="206"/>
      <c r="E37" s="241"/>
    </row>
    <row r="38" spans="1:5" x14ac:dyDescent="0.2">
      <c r="A38" s="206"/>
      <c r="B38" s="206"/>
      <c r="C38" s="206"/>
      <c r="D38" s="206"/>
      <c r="E38" s="241"/>
    </row>
    <row r="39" spans="1:5" ht="15" x14ac:dyDescent="0.25">
      <c r="A39" s="240"/>
      <c r="B39" s="240"/>
      <c r="D39" s="240"/>
      <c r="E39" s="241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47"/>
  <sheetViews>
    <sheetView showGridLines="0" topLeftCell="A7" zoomScaleNormal="100" zoomScaleSheetLayoutView="90" workbookViewId="0">
      <selection activeCell="C42" sqref="C42:G48"/>
    </sheetView>
  </sheetViews>
  <sheetFormatPr baseColWidth="10" defaultRowHeight="11.25" x14ac:dyDescent="0.2"/>
  <cols>
    <col min="1" max="1" width="0.33203125" style="449" customWidth="1"/>
    <col min="2" max="2" width="1.33203125" style="449" customWidth="1"/>
    <col min="3" max="3" width="72.83203125" style="449" customWidth="1"/>
    <col min="4" max="4" width="18.33203125" style="449" customWidth="1"/>
    <col min="5" max="5" width="21.83203125" style="449" customWidth="1"/>
    <col min="6" max="6" width="18.33203125" style="449" customWidth="1"/>
    <col min="7" max="9" width="18.33203125" style="458" customWidth="1"/>
    <col min="10" max="16384" width="12" style="449"/>
  </cols>
  <sheetData>
    <row r="1" spans="1:9" ht="50.1" customHeight="1" x14ac:dyDescent="0.2">
      <c r="A1" s="448"/>
      <c r="B1" s="622" t="s">
        <v>1981</v>
      </c>
      <c r="C1" s="622"/>
      <c r="D1" s="622"/>
      <c r="E1" s="622"/>
      <c r="F1" s="622"/>
      <c r="G1" s="622"/>
      <c r="H1" s="622"/>
      <c r="I1" s="623"/>
    </row>
    <row r="2" spans="1:9" ht="15" customHeight="1" x14ac:dyDescent="0.2">
      <c r="A2" s="448"/>
      <c r="B2" s="646" t="s">
        <v>117</v>
      </c>
      <c r="C2" s="625"/>
      <c r="D2" s="622" t="s">
        <v>641</v>
      </c>
      <c r="E2" s="622"/>
      <c r="F2" s="622"/>
      <c r="G2" s="622"/>
      <c r="H2" s="622"/>
      <c r="I2" s="630" t="s">
        <v>642</v>
      </c>
    </row>
    <row r="3" spans="1:9" ht="24.95" customHeight="1" x14ac:dyDescent="0.2">
      <c r="A3" s="448"/>
      <c r="B3" s="647"/>
      <c r="C3" s="627"/>
      <c r="D3" s="242" t="s">
        <v>643</v>
      </c>
      <c r="E3" s="175" t="s">
        <v>644</v>
      </c>
      <c r="F3" s="175" t="s">
        <v>608</v>
      </c>
      <c r="G3" s="175" t="s">
        <v>609</v>
      </c>
      <c r="H3" s="243" t="s">
        <v>645</v>
      </c>
      <c r="I3" s="631"/>
    </row>
    <row r="4" spans="1:9" x14ac:dyDescent="0.2">
      <c r="A4" s="448"/>
      <c r="B4" s="648"/>
      <c r="C4" s="629"/>
      <c r="D4" s="176">
        <v>1</v>
      </c>
      <c r="E4" s="176">
        <v>2</v>
      </c>
      <c r="F4" s="176" t="s">
        <v>646</v>
      </c>
      <c r="G4" s="176">
        <v>4</v>
      </c>
      <c r="H4" s="176">
        <v>5</v>
      </c>
      <c r="I4" s="176" t="s">
        <v>647</v>
      </c>
    </row>
    <row r="5" spans="1:9" x14ac:dyDescent="0.2">
      <c r="A5" s="244"/>
      <c r="B5" s="245" t="s">
        <v>734</v>
      </c>
      <c r="D5" s="450"/>
      <c r="E5" s="450"/>
      <c r="F5" s="450"/>
      <c r="G5" s="450"/>
      <c r="H5" s="450"/>
      <c r="I5" s="450"/>
    </row>
    <row r="6" spans="1:9" x14ac:dyDescent="0.2">
      <c r="A6" s="451">
        <v>0</v>
      </c>
      <c r="B6" s="246" t="s">
        <v>735</v>
      </c>
      <c r="C6" s="452"/>
      <c r="D6" s="453">
        <f>SUM(D7:D8)</f>
        <v>0</v>
      </c>
      <c r="E6" s="453">
        <f>SUM(E7:E8)</f>
        <v>0</v>
      </c>
      <c r="F6" s="453">
        <f t="shared" ref="F6:I6" si="0">SUM(F7:F8)</f>
        <v>0</v>
      </c>
      <c r="G6" s="453">
        <f t="shared" si="0"/>
        <v>0</v>
      </c>
      <c r="H6" s="453">
        <f t="shared" si="0"/>
        <v>0</v>
      </c>
      <c r="I6" s="453">
        <f t="shared" si="0"/>
        <v>0</v>
      </c>
    </row>
    <row r="7" spans="1:9" x14ac:dyDescent="0.2">
      <c r="A7" s="451" t="s">
        <v>736</v>
      </c>
      <c r="B7" s="454"/>
      <c r="C7" s="455" t="s">
        <v>737</v>
      </c>
      <c r="D7" s="456">
        <v>0</v>
      </c>
      <c r="E7" s="456">
        <v>0</v>
      </c>
      <c r="F7" s="456">
        <f>D7+E7</f>
        <v>0</v>
      </c>
      <c r="G7" s="456">
        <v>0</v>
      </c>
      <c r="H7" s="456">
        <v>0</v>
      </c>
      <c r="I7" s="456">
        <f>F7-G7</f>
        <v>0</v>
      </c>
    </row>
    <row r="8" spans="1:9" x14ac:dyDescent="0.2">
      <c r="A8" s="451" t="s">
        <v>738</v>
      </c>
      <c r="B8" s="454"/>
      <c r="C8" s="455" t="s">
        <v>739</v>
      </c>
      <c r="D8" s="456">
        <v>0</v>
      </c>
      <c r="E8" s="456">
        <v>0</v>
      </c>
      <c r="F8" s="456">
        <f>D8+E8</f>
        <v>0</v>
      </c>
      <c r="G8" s="456">
        <v>0</v>
      </c>
      <c r="H8" s="456">
        <v>0</v>
      </c>
      <c r="I8" s="456">
        <f>F8-G8</f>
        <v>0</v>
      </c>
    </row>
    <row r="9" spans="1:9" x14ac:dyDescent="0.2">
      <c r="A9" s="451">
        <v>0</v>
      </c>
      <c r="B9" s="246" t="s">
        <v>740</v>
      </c>
      <c r="C9" s="452"/>
      <c r="D9" s="453">
        <f>SUM(D10:D17)</f>
        <v>9644815.4199999999</v>
      </c>
      <c r="E9" s="453">
        <f>SUM(E10:E17)</f>
        <v>6649030.5999999996</v>
      </c>
      <c r="F9" s="453">
        <f t="shared" ref="F9:I9" si="1">SUM(F10:F17)</f>
        <v>16293846.02</v>
      </c>
      <c r="G9" s="453">
        <f t="shared" si="1"/>
        <v>9767590.8200000003</v>
      </c>
      <c r="H9" s="453">
        <f t="shared" si="1"/>
        <v>9416515.879999999</v>
      </c>
      <c r="I9" s="453">
        <f t="shared" si="1"/>
        <v>6526255.2000000002</v>
      </c>
    </row>
    <row r="10" spans="1:9" x14ac:dyDescent="0.2">
      <c r="A10" s="451" t="s">
        <v>741</v>
      </c>
      <c r="B10" s="454"/>
      <c r="C10" s="455" t="s">
        <v>742</v>
      </c>
      <c r="D10" s="456">
        <v>7248662.3700000001</v>
      </c>
      <c r="E10" s="456">
        <v>4272928.5199999996</v>
      </c>
      <c r="F10" s="456">
        <f t="shared" ref="F10:F17" si="2">D10+E10</f>
        <v>11521590.890000001</v>
      </c>
      <c r="G10" s="456">
        <v>7146656.8300000001</v>
      </c>
      <c r="H10" s="456">
        <v>6846516.79</v>
      </c>
      <c r="I10" s="456">
        <f t="shared" ref="I10:I17" si="3">F10-G10</f>
        <v>4374934.0600000005</v>
      </c>
    </row>
    <row r="11" spans="1:9" x14ac:dyDescent="0.2">
      <c r="A11" s="451" t="s">
        <v>722</v>
      </c>
      <c r="B11" s="454"/>
      <c r="C11" s="455" t="s">
        <v>743</v>
      </c>
      <c r="D11" s="456">
        <v>0</v>
      </c>
      <c r="E11" s="456">
        <v>0</v>
      </c>
      <c r="F11" s="456">
        <f t="shared" si="2"/>
        <v>0</v>
      </c>
      <c r="G11" s="456">
        <v>0</v>
      </c>
      <c r="H11" s="456">
        <v>0</v>
      </c>
      <c r="I11" s="456">
        <f t="shared" si="3"/>
        <v>0</v>
      </c>
    </row>
    <row r="12" spans="1:9" x14ac:dyDescent="0.2">
      <c r="A12" s="451" t="s">
        <v>744</v>
      </c>
      <c r="B12" s="454"/>
      <c r="C12" s="455" t="s">
        <v>745</v>
      </c>
      <c r="D12" s="456">
        <v>2396153.0499999998</v>
      </c>
      <c r="E12" s="456">
        <v>2376102.08</v>
      </c>
      <c r="F12" s="456">
        <f t="shared" si="2"/>
        <v>4772255.13</v>
      </c>
      <c r="G12" s="456">
        <v>2620933.9900000002</v>
      </c>
      <c r="H12" s="456">
        <v>2569999.09</v>
      </c>
      <c r="I12" s="456">
        <f t="shared" si="3"/>
        <v>2151321.1399999997</v>
      </c>
    </row>
    <row r="13" spans="1:9" x14ac:dyDescent="0.2">
      <c r="A13" s="451" t="s">
        <v>746</v>
      </c>
      <c r="B13" s="454"/>
      <c r="C13" s="455" t="s">
        <v>747</v>
      </c>
      <c r="D13" s="456">
        <v>0</v>
      </c>
      <c r="E13" s="456">
        <v>0</v>
      </c>
      <c r="F13" s="456">
        <f t="shared" si="2"/>
        <v>0</v>
      </c>
      <c r="G13" s="456">
        <v>0</v>
      </c>
      <c r="H13" s="456">
        <v>0</v>
      </c>
      <c r="I13" s="456">
        <f t="shared" si="3"/>
        <v>0</v>
      </c>
    </row>
    <row r="14" spans="1:9" x14ac:dyDescent="0.2">
      <c r="A14" s="451" t="s">
        <v>748</v>
      </c>
      <c r="B14" s="454"/>
      <c r="C14" s="455" t="s">
        <v>749</v>
      </c>
      <c r="D14" s="456">
        <v>0</v>
      </c>
      <c r="E14" s="456">
        <v>0</v>
      </c>
      <c r="F14" s="456">
        <f t="shared" si="2"/>
        <v>0</v>
      </c>
      <c r="G14" s="456">
        <v>0</v>
      </c>
      <c r="H14" s="456">
        <v>0</v>
      </c>
      <c r="I14" s="456">
        <f t="shared" si="3"/>
        <v>0</v>
      </c>
    </row>
    <row r="15" spans="1:9" x14ac:dyDescent="0.2">
      <c r="A15" s="451" t="s">
        <v>721</v>
      </c>
      <c r="B15" s="454"/>
      <c r="C15" s="455" t="s">
        <v>750</v>
      </c>
      <c r="D15" s="456">
        <v>0</v>
      </c>
      <c r="E15" s="456">
        <v>0</v>
      </c>
      <c r="F15" s="456">
        <f t="shared" si="2"/>
        <v>0</v>
      </c>
      <c r="G15" s="456">
        <v>0</v>
      </c>
      <c r="H15" s="456">
        <v>0</v>
      </c>
      <c r="I15" s="456">
        <f t="shared" si="3"/>
        <v>0</v>
      </c>
    </row>
    <row r="16" spans="1:9" x14ac:dyDescent="0.2">
      <c r="A16" s="451" t="s">
        <v>751</v>
      </c>
      <c r="B16" s="454"/>
      <c r="C16" s="455" t="s">
        <v>752</v>
      </c>
      <c r="D16" s="456">
        <v>0</v>
      </c>
      <c r="E16" s="456">
        <v>0</v>
      </c>
      <c r="F16" s="456">
        <f t="shared" si="2"/>
        <v>0</v>
      </c>
      <c r="G16" s="456">
        <v>0</v>
      </c>
      <c r="H16" s="456">
        <v>0</v>
      </c>
      <c r="I16" s="456">
        <f t="shared" si="3"/>
        <v>0</v>
      </c>
    </row>
    <row r="17" spans="1:9" x14ac:dyDescent="0.2">
      <c r="A17" s="451" t="s">
        <v>753</v>
      </c>
      <c r="B17" s="454"/>
      <c r="C17" s="455" t="s">
        <v>754</v>
      </c>
      <c r="D17" s="456">
        <v>0</v>
      </c>
      <c r="E17" s="456">
        <v>0</v>
      </c>
      <c r="F17" s="456">
        <f t="shared" si="2"/>
        <v>0</v>
      </c>
      <c r="G17" s="456">
        <v>0</v>
      </c>
      <c r="H17" s="456">
        <v>0</v>
      </c>
      <c r="I17" s="456">
        <f t="shared" si="3"/>
        <v>0</v>
      </c>
    </row>
    <row r="18" spans="1:9" x14ac:dyDescent="0.2">
      <c r="A18" s="451">
        <v>0</v>
      </c>
      <c r="B18" s="246" t="s">
        <v>755</v>
      </c>
      <c r="C18" s="452"/>
      <c r="D18" s="453">
        <f>SUM(D19:D21)</f>
        <v>855507.32</v>
      </c>
      <c r="E18" s="453">
        <f>SUM(E19:E21)</f>
        <v>782807.32</v>
      </c>
      <c r="F18" s="453">
        <f t="shared" ref="F18:I18" si="4">SUM(F19:F21)</f>
        <v>1638314.64</v>
      </c>
      <c r="G18" s="453">
        <f t="shared" si="4"/>
        <v>1158267.6599999999</v>
      </c>
      <c r="H18" s="453">
        <f t="shared" si="4"/>
        <v>1152691.32</v>
      </c>
      <c r="I18" s="453">
        <f t="shared" si="4"/>
        <v>480046.98</v>
      </c>
    </row>
    <row r="19" spans="1:9" x14ac:dyDescent="0.2">
      <c r="A19" s="451" t="s">
        <v>756</v>
      </c>
      <c r="B19" s="454"/>
      <c r="C19" s="455" t="s">
        <v>757</v>
      </c>
      <c r="D19" s="456">
        <v>855507.32</v>
      </c>
      <c r="E19" s="456">
        <v>782807.32</v>
      </c>
      <c r="F19" s="456">
        <f t="shared" ref="F19:F21" si="5">D19+E19</f>
        <v>1638314.64</v>
      </c>
      <c r="G19" s="456">
        <v>1158267.6599999999</v>
      </c>
      <c r="H19" s="456">
        <v>1152691.32</v>
      </c>
      <c r="I19" s="456">
        <f t="shared" ref="I19:I21" si="6">F19-G19</f>
        <v>480046.98</v>
      </c>
    </row>
    <row r="20" spans="1:9" x14ac:dyDescent="0.2">
      <c r="A20" s="451" t="s">
        <v>758</v>
      </c>
      <c r="B20" s="454"/>
      <c r="C20" s="455" t="s">
        <v>759</v>
      </c>
      <c r="D20" s="456">
        <v>0</v>
      </c>
      <c r="E20" s="456">
        <v>0</v>
      </c>
      <c r="F20" s="456">
        <f t="shared" si="5"/>
        <v>0</v>
      </c>
      <c r="G20" s="456">
        <v>0</v>
      </c>
      <c r="H20" s="456">
        <v>0</v>
      </c>
      <c r="I20" s="456">
        <f t="shared" si="6"/>
        <v>0</v>
      </c>
    </row>
    <row r="21" spans="1:9" x14ac:dyDescent="0.2">
      <c r="A21" s="451" t="s">
        <v>760</v>
      </c>
      <c r="B21" s="454"/>
      <c r="C21" s="455" t="s">
        <v>761</v>
      </c>
      <c r="D21" s="456">
        <v>0</v>
      </c>
      <c r="E21" s="456">
        <v>0</v>
      </c>
      <c r="F21" s="456">
        <f t="shared" si="5"/>
        <v>0</v>
      </c>
      <c r="G21" s="456">
        <v>0</v>
      </c>
      <c r="H21" s="456">
        <v>0</v>
      </c>
      <c r="I21" s="456">
        <f t="shared" si="6"/>
        <v>0</v>
      </c>
    </row>
    <row r="22" spans="1:9" x14ac:dyDescent="0.2">
      <c r="A22" s="451">
        <v>0</v>
      </c>
      <c r="B22" s="246" t="s">
        <v>762</v>
      </c>
      <c r="C22" s="452"/>
      <c r="D22" s="453">
        <f>SUM(D23:D24)</f>
        <v>0</v>
      </c>
      <c r="E22" s="453">
        <f>SUM(E23:E24)</f>
        <v>0</v>
      </c>
      <c r="F22" s="453">
        <f t="shared" ref="F22:I22" si="7">SUM(F23:F24)</f>
        <v>0</v>
      </c>
      <c r="G22" s="453">
        <f t="shared" si="7"/>
        <v>0</v>
      </c>
      <c r="H22" s="453">
        <f t="shared" si="7"/>
        <v>0</v>
      </c>
      <c r="I22" s="453">
        <f t="shared" si="7"/>
        <v>0</v>
      </c>
    </row>
    <row r="23" spans="1:9" x14ac:dyDescent="0.2">
      <c r="A23" s="451" t="s">
        <v>763</v>
      </c>
      <c r="B23" s="454"/>
      <c r="C23" s="455" t="s">
        <v>764</v>
      </c>
      <c r="D23" s="456">
        <v>0</v>
      </c>
      <c r="E23" s="456">
        <v>0</v>
      </c>
      <c r="F23" s="456">
        <f t="shared" ref="F23:F24" si="8">D23+E23</f>
        <v>0</v>
      </c>
      <c r="G23" s="456">
        <v>0</v>
      </c>
      <c r="H23" s="456">
        <v>0</v>
      </c>
      <c r="I23" s="456">
        <f t="shared" ref="I23:I24" si="9">F23-G23</f>
        <v>0</v>
      </c>
    </row>
    <row r="24" spans="1:9" x14ac:dyDescent="0.2">
      <c r="A24" s="451" t="s">
        <v>765</v>
      </c>
      <c r="B24" s="454"/>
      <c r="C24" s="455" t="s">
        <v>766</v>
      </c>
      <c r="D24" s="456">
        <v>0</v>
      </c>
      <c r="E24" s="456">
        <v>0</v>
      </c>
      <c r="F24" s="456">
        <f t="shared" si="8"/>
        <v>0</v>
      </c>
      <c r="G24" s="456">
        <v>0</v>
      </c>
      <c r="H24" s="456">
        <v>0</v>
      </c>
      <c r="I24" s="456">
        <f t="shared" si="9"/>
        <v>0</v>
      </c>
    </row>
    <row r="25" spans="1:9" x14ac:dyDescent="0.2">
      <c r="A25" s="451">
        <v>0</v>
      </c>
      <c r="B25" s="246" t="s">
        <v>767</v>
      </c>
      <c r="C25" s="452"/>
      <c r="D25" s="453">
        <f>SUM(D26:D29)</f>
        <v>0</v>
      </c>
      <c r="E25" s="453">
        <f>SUM(E26:E29)</f>
        <v>0</v>
      </c>
      <c r="F25" s="453">
        <f t="shared" ref="F25:I25" si="10">SUM(F26:F29)</f>
        <v>0</v>
      </c>
      <c r="G25" s="453">
        <f t="shared" si="10"/>
        <v>0</v>
      </c>
      <c r="H25" s="453">
        <f t="shared" si="10"/>
        <v>0</v>
      </c>
      <c r="I25" s="453">
        <f t="shared" si="10"/>
        <v>0</v>
      </c>
    </row>
    <row r="26" spans="1:9" x14ac:dyDescent="0.2">
      <c r="A26" s="451" t="s">
        <v>768</v>
      </c>
      <c r="B26" s="454"/>
      <c r="C26" s="455" t="s">
        <v>769</v>
      </c>
      <c r="D26" s="456">
        <v>0</v>
      </c>
      <c r="E26" s="456">
        <v>0</v>
      </c>
      <c r="F26" s="456">
        <f t="shared" ref="F26:F29" si="11">D26+E26</f>
        <v>0</v>
      </c>
      <c r="G26" s="456">
        <v>0</v>
      </c>
      <c r="H26" s="456">
        <v>0</v>
      </c>
      <c r="I26" s="456">
        <f t="shared" ref="I26:I29" si="12">F26-G26</f>
        <v>0</v>
      </c>
    </row>
    <row r="27" spans="1:9" x14ac:dyDescent="0.2">
      <c r="A27" s="451" t="s">
        <v>770</v>
      </c>
      <c r="B27" s="454"/>
      <c r="C27" s="455" t="s">
        <v>771</v>
      </c>
      <c r="D27" s="456">
        <v>0</v>
      </c>
      <c r="E27" s="456">
        <v>0</v>
      </c>
      <c r="F27" s="456">
        <f t="shared" si="11"/>
        <v>0</v>
      </c>
      <c r="G27" s="456">
        <v>0</v>
      </c>
      <c r="H27" s="456">
        <v>0</v>
      </c>
      <c r="I27" s="456">
        <f t="shared" si="12"/>
        <v>0</v>
      </c>
    </row>
    <row r="28" spans="1:9" x14ac:dyDescent="0.2">
      <c r="A28" s="451" t="s">
        <v>772</v>
      </c>
      <c r="B28" s="454"/>
      <c r="C28" s="455" t="s">
        <v>773</v>
      </c>
      <c r="D28" s="456">
        <v>0</v>
      </c>
      <c r="E28" s="456">
        <v>0</v>
      </c>
      <c r="F28" s="456">
        <f t="shared" si="11"/>
        <v>0</v>
      </c>
      <c r="G28" s="456">
        <v>0</v>
      </c>
      <c r="H28" s="456">
        <v>0</v>
      </c>
      <c r="I28" s="456">
        <f t="shared" si="12"/>
        <v>0</v>
      </c>
    </row>
    <row r="29" spans="1:9" x14ac:dyDescent="0.2">
      <c r="A29" s="451" t="s">
        <v>774</v>
      </c>
      <c r="B29" s="454"/>
      <c r="C29" s="455" t="s">
        <v>775</v>
      </c>
      <c r="D29" s="456">
        <v>0</v>
      </c>
      <c r="E29" s="456">
        <v>0</v>
      </c>
      <c r="F29" s="456">
        <f t="shared" si="11"/>
        <v>0</v>
      </c>
      <c r="G29" s="456">
        <v>0</v>
      </c>
      <c r="H29" s="456">
        <v>0</v>
      </c>
      <c r="I29" s="456">
        <f t="shared" si="12"/>
        <v>0</v>
      </c>
    </row>
    <row r="30" spans="1:9" x14ac:dyDescent="0.2">
      <c r="A30" s="451">
        <v>0</v>
      </c>
      <c r="B30" s="246" t="s">
        <v>776</v>
      </c>
      <c r="C30" s="452"/>
      <c r="D30" s="453">
        <f>SUM(D31)</f>
        <v>0</v>
      </c>
      <c r="E30" s="453">
        <f t="shared" ref="E30:I30" si="13">SUM(E31)</f>
        <v>0</v>
      </c>
      <c r="F30" s="453">
        <f t="shared" si="13"/>
        <v>0</v>
      </c>
      <c r="G30" s="453">
        <f t="shared" si="13"/>
        <v>0</v>
      </c>
      <c r="H30" s="453">
        <f t="shared" si="13"/>
        <v>0</v>
      </c>
      <c r="I30" s="453">
        <f t="shared" si="13"/>
        <v>0</v>
      </c>
    </row>
    <row r="31" spans="1:9" x14ac:dyDescent="0.2">
      <c r="A31" s="451" t="s">
        <v>777</v>
      </c>
      <c r="B31" s="454"/>
      <c r="C31" s="455" t="s">
        <v>778</v>
      </c>
      <c r="D31" s="456">
        <v>0</v>
      </c>
      <c r="E31" s="456">
        <v>0</v>
      </c>
      <c r="F31" s="456">
        <f t="shared" ref="F31:F34" si="14">D31+E31</f>
        <v>0</v>
      </c>
      <c r="G31" s="456">
        <v>0</v>
      </c>
      <c r="H31" s="456">
        <v>0</v>
      </c>
      <c r="I31" s="456">
        <f t="shared" ref="I31:I34" si="15">F31-G31</f>
        <v>0</v>
      </c>
    </row>
    <row r="32" spans="1:9" x14ac:dyDescent="0.2">
      <c r="A32" s="451" t="s">
        <v>779</v>
      </c>
      <c r="B32" s="452" t="s">
        <v>780</v>
      </c>
      <c r="C32" s="455"/>
      <c r="D32" s="453">
        <v>0</v>
      </c>
      <c r="E32" s="453">
        <v>0</v>
      </c>
      <c r="F32" s="453">
        <f t="shared" si="14"/>
        <v>0</v>
      </c>
      <c r="G32" s="453">
        <v>0</v>
      </c>
      <c r="H32" s="453">
        <v>0</v>
      </c>
      <c r="I32" s="453">
        <f t="shared" si="15"/>
        <v>0</v>
      </c>
    </row>
    <row r="33" spans="1:9" x14ac:dyDescent="0.2">
      <c r="A33" s="451" t="s">
        <v>781</v>
      </c>
      <c r="B33" s="452" t="s">
        <v>782</v>
      </c>
      <c r="C33" s="455"/>
      <c r="D33" s="453">
        <v>0</v>
      </c>
      <c r="E33" s="453">
        <v>0</v>
      </c>
      <c r="F33" s="453">
        <f t="shared" si="14"/>
        <v>0</v>
      </c>
      <c r="G33" s="453">
        <v>0</v>
      </c>
      <c r="H33" s="453">
        <v>0</v>
      </c>
      <c r="I33" s="453">
        <f t="shared" si="15"/>
        <v>0</v>
      </c>
    </row>
    <row r="34" spans="1:9" x14ac:dyDescent="0.2">
      <c r="A34" s="451" t="s">
        <v>783</v>
      </c>
      <c r="B34" s="452" t="s">
        <v>717</v>
      </c>
      <c r="C34" s="455"/>
      <c r="D34" s="453">
        <v>0</v>
      </c>
      <c r="E34" s="453">
        <v>0</v>
      </c>
      <c r="F34" s="453">
        <f t="shared" si="14"/>
        <v>0</v>
      </c>
      <c r="G34" s="453">
        <v>0</v>
      </c>
      <c r="H34" s="453">
        <v>0</v>
      </c>
      <c r="I34" s="453">
        <f t="shared" si="15"/>
        <v>0</v>
      </c>
    </row>
    <row r="35" spans="1:9" ht="13.5" customHeight="1" x14ac:dyDescent="0.25">
      <c r="B35" s="649" t="s">
        <v>655</v>
      </c>
      <c r="C35" s="650"/>
      <c r="D35" s="457">
        <f>SUM(D6+D9+D18+D22+D25+D30+D32+D33+D34)</f>
        <v>10500322.74</v>
      </c>
      <c r="E35" s="457">
        <f t="shared" ref="E35:I35" si="16">SUM(E6+E9+E18+E22+E25+E30+E32+E33+E34)</f>
        <v>7431837.9199999999</v>
      </c>
      <c r="F35" s="457">
        <f t="shared" si="16"/>
        <v>17932160.66</v>
      </c>
      <c r="G35" s="457">
        <f t="shared" si="16"/>
        <v>10925858.48</v>
      </c>
      <c r="H35" s="457">
        <f t="shared" si="16"/>
        <v>10569207.199999999</v>
      </c>
      <c r="I35" s="457">
        <f t="shared" si="16"/>
        <v>7006302.1799999997</v>
      </c>
    </row>
    <row r="36" spans="1:9" x14ac:dyDescent="0.2">
      <c r="B36" s="449" t="s">
        <v>58</v>
      </c>
    </row>
    <row r="41" spans="1:9" x14ac:dyDescent="0.2">
      <c r="C41" s="295"/>
      <c r="D41" s="295"/>
      <c r="E41" s="292"/>
      <c r="F41" s="295"/>
      <c r="G41" s="292"/>
    </row>
    <row r="42" spans="1:9" x14ac:dyDescent="0.2">
      <c r="C42" s="295"/>
      <c r="D42" s="295"/>
      <c r="E42" s="292"/>
      <c r="F42" s="295"/>
      <c r="G42" s="292"/>
    </row>
    <row r="43" spans="1:9" x14ac:dyDescent="0.2">
      <c r="C43" s="296"/>
      <c r="D43" s="296"/>
      <c r="E43" s="292"/>
      <c r="F43" s="296"/>
      <c r="G43" s="292"/>
    </row>
    <row r="44" spans="1:9" x14ac:dyDescent="0.2">
      <c r="C44" s="296"/>
      <c r="D44" s="296"/>
      <c r="E44" s="292"/>
      <c r="F44" s="296"/>
      <c r="G44" s="292"/>
    </row>
    <row r="45" spans="1:9" x14ac:dyDescent="0.2">
      <c r="C45" s="296"/>
      <c r="D45" s="307"/>
      <c r="E45" s="292"/>
      <c r="F45" s="307"/>
      <c r="G45" s="292"/>
    </row>
    <row r="46" spans="1:9" x14ac:dyDescent="0.2">
      <c r="C46" s="296"/>
      <c r="D46" s="296"/>
      <c r="E46" s="292"/>
      <c r="F46" s="296"/>
      <c r="G46" s="292"/>
    </row>
    <row r="47" spans="1:9" x14ac:dyDescent="0.2">
      <c r="C47" s="293"/>
      <c r="D47" s="293"/>
      <c r="E47" s="293"/>
      <c r="F47" s="293"/>
      <c r="G47" s="294"/>
    </row>
  </sheetData>
  <sheetProtection formatCells="0" formatColumns="0" formatRows="0" autoFilter="0"/>
  <protectedRanges>
    <protectedRange sqref="B36:I40 B48:I65520 B41:B47 H41:I47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C41:G47" name="Rango1_1"/>
  </protectedRanges>
  <mergeCells count="5">
    <mergeCell ref="B1:I1"/>
    <mergeCell ref="B2:C4"/>
    <mergeCell ref="D2:H2"/>
    <mergeCell ref="I2:I3"/>
    <mergeCell ref="B35:C35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M23"/>
  <sheetViews>
    <sheetView workbookViewId="0">
      <selection activeCell="N9" sqref="N9"/>
    </sheetView>
  </sheetViews>
  <sheetFormatPr baseColWidth="10" defaultColWidth="13.33203125" defaultRowHeight="12.75" x14ac:dyDescent="0.2"/>
  <cols>
    <col min="1" max="1" width="2.1640625" style="459" customWidth="1"/>
    <col min="2" max="2" width="9.83203125" style="459" customWidth="1"/>
    <col min="3" max="3" width="2.5" style="459" customWidth="1"/>
    <col min="4" max="4" width="51.33203125" style="459" bestFit="1" customWidth="1"/>
    <col min="5" max="5" width="7.6640625" style="509" customWidth="1"/>
    <col min="6" max="6" width="28.1640625" style="459" customWidth="1"/>
    <col min="7" max="7" width="10.83203125" style="459" customWidth="1"/>
    <col min="8" max="8" width="7.1640625" style="459" customWidth="1"/>
    <col min="9" max="9" width="12.5" style="459" customWidth="1"/>
    <col min="10" max="10" width="12.1640625" style="459" customWidth="1"/>
    <col min="11" max="11" width="11.6640625" style="459" customWidth="1"/>
    <col min="12" max="12" width="10.6640625" style="459" customWidth="1"/>
    <col min="13" max="13" width="9.33203125" style="459" customWidth="1"/>
    <col min="14" max="256" width="13.33203125" style="459"/>
    <col min="257" max="257" width="2.1640625" style="459" customWidth="1"/>
    <col min="258" max="258" width="10.5" style="459" customWidth="1"/>
    <col min="259" max="259" width="5.33203125" style="459" customWidth="1"/>
    <col min="260" max="260" width="51.33203125" style="459" bestFit="1" customWidth="1"/>
    <col min="261" max="261" width="11.83203125" style="459" customWidth="1"/>
    <col min="262" max="262" width="50" style="459" customWidth="1"/>
    <col min="263" max="265" width="13.6640625" style="459" bestFit="1" customWidth="1"/>
    <col min="266" max="267" width="13.5" style="459" bestFit="1" customWidth="1"/>
    <col min="268" max="268" width="11.5" style="459" customWidth="1"/>
    <col min="269" max="269" width="11.33203125" style="459" customWidth="1"/>
    <col min="270" max="512" width="13.33203125" style="459"/>
    <col min="513" max="513" width="2.1640625" style="459" customWidth="1"/>
    <col min="514" max="514" width="10.5" style="459" customWidth="1"/>
    <col min="515" max="515" width="5.33203125" style="459" customWidth="1"/>
    <col min="516" max="516" width="51.33203125" style="459" bestFit="1" customWidth="1"/>
    <col min="517" max="517" width="11.83203125" style="459" customWidth="1"/>
    <col min="518" max="518" width="50" style="459" customWidth="1"/>
    <col min="519" max="521" width="13.6640625" style="459" bestFit="1" customWidth="1"/>
    <col min="522" max="523" width="13.5" style="459" bestFit="1" customWidth="1"/>
    <col min="524" max="524" width="11.5" style="459" customWidth="1"/>
    <col min="525" max="525" width="11.33203125" style="459" customWidth="1"/>
    <col min="526" max="768" width="13.33203125" style="459"/>
    <col min="769" max="769" width="2.1640625" style="459" customWidth="1"/>
    <col min="770" max="770" width="10.5" style="459" customWidth="1"/>
    <col min="771" max="771" width="5.33203125" style="459" customWidth="1"/>
    <col min="772" max="772" width="51.33203125" style="459" bestFit="1" customWidth="1"/>
    <col min="773" max="773" width="11.83203125" style="459" customWidth="1"/>
    <col min="774" max="774" width="50" style="459" customWidth="1"/>
    <col min="775" max="777" width="13.6640625" style="459" bestFit="1" customWidth="1"/>
    <col min="778" max="779" width="13.5" style="459" bestFit="1" customWidth="1"/>
    <col min="780" max="780" width="11.5" style="459" customWidth="1"/>
    <col min="781" max="781" width="11.33203125" style="459" customWidth="1"/>
    <col min="782" max="1024" width="13.33203125" style="459"/>
    <col min="1025" max="1025" width="2.1640625" style="459" customWidth="1"/>
    <col min="1026" max="1026" width="10.5" style="459" customWidth="1"/>
    <col min="1027" max="1027" width="5.33203125" style="459" customWidth="1"/>
    <col min="1028" max="1028" width="51.33203125" style="459" bestFit="1" customWidth="1"/>
    <col min="1029" max="1029" width="11.83203125" style="459" customWidth="1"/>
    <col min="1030" max="1030" width="50" style="459" customWidth="1"/>
    <col min="1031" max="1033" width="13.6640625" style="459" bestFit="1" customWidth="1"/>
    <col min="1034" max="1035" width="13.5" style="459" bestFit="1" customWidth="1"/>
    <col min="1036" max="1036" width="11.5" style="459" customWidth="1"/>
    <col min="1037" max="1037" width="11.33203125" style="459" customWidth="1"/>
    <col min="1038" max="1280" width="13.33203125" style="459"/>
    <col min="1281" max="1281" width="2.1640625" style="459" customWidth="1"/>
    <col min="1282" max="1282" width="10.5" style="459" customWidth="1"/>
    <col min="1283" max="1283" width="5.33203125" style="459" customWidth="1"/>
    <col min="1284" max="1284" width="51.33203125" style="459" bestFit="1" customWidth="1"/>
    <col min="1285" max="1285" width="11.83203125" style="459" customWidth="1"/>
    <col min="1286" max="1286" width="50" style="459" customWidth="1"/>
    <col min="1287" max="1289" width="13.6640625" style="459" bestFit="1" customWidth="1"/>
    <col min="1290" max="1291" width="13.5" style="459" bestFit="1" customWidth="1"/>
    <col min="1292" max="1292" width="11.5" style="459" customWidth="1"/>
    <col min="1293" max="1293" width="11.33203125" style="459" customWidth="1"/>
    <col min="1294" max="1536" width="13.33203125" style="459"/>
    <col min="1537" max="1537" width="2.1640625" style="459" customWidth="1"/>
    <col min="1538" max="1538" width="10.5" style="459" customWidth="1"/>
    <col min="1539" max="1539" width="5.33203125" style="459" customWidth="1"/>
    <col min="1540" max="1540" width="51.33203125" style="459" bestFit="1" customWidth="1"/>
    <col min="1541" max="1541" width="11.83203125" style="459" customWidth="1"/>
    <col min="1542" max="1542" width="50" style="459" customWidth="1"/>
    <col min="1543" max="1545" width="13.6640625" style="459" bestFit="1" customWidth="1"/>
    <col min="1546" max="1547" width="13.5" style="459" bestFit="1" customWidth="1"/>
    <col min="1548" max="1548" width="11.5" style="459" customWidth="1"/>
    <col min="1549" max="1549" width="11.33203125" style="459" customWidth="1"/>
    <col min="1550" max="1792" width="13.33203125" style="459"/>
    <col min="1793" max="1793" width="2.1640625" style="459" customWidth="1"/>
    <col min="1794" max="1794" width="10.5" style="459" customWidth="1"/>
    <col min="1795" max="1795" width="5.33203125" style="459" customWidth="1"/>
    <col min="1796" max="1796" width="51.33203125" style="459" bestFit="1" customWidth="1"/>
    <col min="1797" max="1797" width="11.83203125" style="459" customWidth="1"/>
    <col min="1798" max="1798" width="50" style="459" customWidth="1"/>
    <col min="1799" max="1801" width="13.6640625" style="459" bestFit="1" customWidth="1"/>
    <col min="1802" max="1803" width="13.5" style="459" bestFit="1" customWidth="1"/>
    <col min="1804" max="1804" width="11.5" style="459" customWidth="1"/>
    <col min="1805" max="1805" width="11.33203125" style="459" customWidth="1"/>
    <col min="1806" max="2048" width="13.33203125" style="459"/>
    <col min="2049" max="2049" width="2.1640625" style="459" customWidth="1"/>
    <col min="2050" max="2050" width="10.5" style="459" customWidth="1"/>
    <col min="2051" max="2051" width="5.33203125" style="459" customWidth="1"/>
    <col min="2052" max="2052" width="51.33203125" style="459" bestFit="1" customWidth="1"/>
    <col min="2053" max="2053" width="11.83203125" style="459" customWidth="1"/>
    <col min="2054" max="2054" width="50" style="459" customWidth="1"/>
    <col min="2055" max="2057" width="13.6640625" style="459" bestFit="1" customWidth="1"/>
    <col min="2058" max="2059" width="13.5" style="459" bestFit="1" customWidth="1"/>
    <col min="2060" max="2060" width="11.5" style="459" customWidth="1"/>
    <col min="2061" max="2061" width="11.33203125" style="459" customWidth="1"/>
    <col min="2062" max="2304" width="13.33203125" style="459"/>
    <col min="2305" max="2305" width="2.1640625" style="459" customWidth="1"/>
    <col min="2306" max="2306" width="10.5" style="459" customWidth="1"/>
    <col min="2307" max="2307" width="5.33203125" style="459" customWidth="1"/>
    <col min="2308" max="2308" width="51.33203125" style="459" bestFit="1" customWidth="1"/>
    <col min="2309" max="2309" width="11.83203125" style="459" customWidth="1"/>
    <col min="2310" max="2310" width="50" style="459" customWidth="1"/>
    <col min="2311" max="2313" width="13.6640625" style="459" bestFit="1" customWidth="1"/>
    <col min="2314" max="2315" width="13.5" style="459" bestFit="1" customWidth="1"/>
    <col min="2316" max="2316" width="11.5" style="459" customWidth="1"/>
    <col min="2317" max="2317" width="11.33203125" style="459" customWidth="1"/>
    <col min="2318" max="2560" width="13.33203125" style="459"/>
    <col min="2561" max="2561" width="2.1640625" style="459" customWidth="1"/>
    <col min="2562" max="2562" width="10.5" style="459" customWidth="1"/>
    <col min="2563" max="2563" width="5.33203125" style="459" customWidth="1"/>
    <col min="2564" max="2564" width="51.33203125" style="459" bestFit="1" customWidth="1"/>
    <col min="2565" max="2565" width="11.83203125" style="459" customWidth="1"/>
    <col min="2566" max="2566" width="50" style="459" customWidth="1"/>
    <col min="2567" max="2569" width="13.6640625" style="459" bestFit="1" customWidth="1"/>
    <col min="2570" max="2571" width="13.5" style="459" bestFit="1" customWidth="1"/>
    <col min="2572" max="2572" width="11.5" style="459" customWidth="1"/>
    <col min="2573" max="2573" width="11.33203125" style="459" customWidth="1"/>
    <col min="2574" max="2816" width="13.33203125" style="459"/>
    <col min="2817" max="2817" width="2.1640625" style="459" customWidth="1"/>
    <col min="2818" max="2818" width="10.5" style="459" customWidth="1"/>
    <col min="2819" max="2819" width="5.33203125" style="459" customWidth="1"/>
    <col min="2820" max="2820" width="51.33203125" style="459" bestFit="1" customWidth="1"/>
    <col min="2821" max="2821" width="11.83203125" style="459" customWidth="1"/>
    <col min="2822" max="2822" width="50" style="459" customWidth="1"/>
    <col min="2823" max="2825" width="13.6640625" style="459" bestFit="1" customWidth="1"/>
    <col min="2826" max="2827" width="13.5" style="459" bestFit="1" customWidth="1"/>
    <col min="2828" max="2828" width="11.5" style="459" customWidth="1"/>
    <col min="2829" max="2829" width="11.33203125" style="459" customWidth="1"/>
    <col min="2830" max="3072" width="13.33203125" style="459"/>
    <col min="3073" max="3073" width="2.1640625" style="459" customWidth="1"/>
    <col min="3074" max="3074" width="10.5" style="459" customWidth="1"/>
    <col min="3075" max="3075" width="5.33203125" style="459" customWidth="1"/>
    <col min="3076" max="3076" width="51.33203125" style="459" bestFit="1" customWidth="1"/>
    <col min="3077" max="3077" width="11.83203125" style="459" customWidth="1"/>
    <col min="3078" max="3078" width="50" style="459" customWidth="1"/>
    <col min="3079" max="3081" width="13.6640625" style="459" bestFit="1" customWidth="1"/>
    <col min="3082" max="3083" width="13.5" style="459" bestFit="1" customWidth="1"/>
    <col min="3084" max="3084" width="11.5" style="459" customWidth="1"/>
    <col min="3085" max="3085" width="11.33203125" style="459" customWidth="1"/>
    <col min="3086" max="3328" width="13.33203125" style="459"/>
    <col min="3329" max="3329" width="2.1640625" style="459" customWidth="1"/>
    <col min="3330" max="3330" width="10.5" style="459" customWidth="1"/>
    <col min="3331" max="3331" width="5.33203125" style="459" customWidth="1"/>
    <col min="3332" max="3332" width="51.33203125" style="459" bestFit="1" customWidth="1"/>
    <col min="3333" max="3333" width="11.83203125" style="459" customWidth="1"/>
    <col min="3334" max="3334" width="50" style="459" customWidth="1"/>
    <col min="3335" max="3337" width="13.6640625" style="459" bestFit="1" customWidth="1"/>
    <col min="3338" max="3339" width="13.5" style="459" bestFit="1" customWidth="1"/>
    <col min="3340" max="3340" width="11.5" style="459" customWidth="1"/>
    <col min="3341" max="3341" width="11.33203125" style="459" customWidth="1"/>
    <col min="3342" max="3584" width="13.33203125" style="459"/>
    <col min="3585" max="3585" width="2.1640625" style="459" customWidth="1"/>
    <col min="3586" max="3586" width="10.5" style="459" customWidth="1"/>
    <col min="3587" max="3587" width="5.33203125" style="459" customWidth="1"/>
    <col min="3588" max="3588" width="51.33203125" style="459" bestFit="1" customWidth="1"/>
    <col min="3589" max="3589" width="11.83203125" style="459" customWidth="1"/>
    <col min="3590" max="3590" width="50" style="459" customWidth="1"/>
    <col min="3591" max="3593" width="13.6640625" style="459" bestFit="1" customWidth="1"/>
    <col min="3594" max="3595" width="13.5" style="459" bestFit="1" customWidth="1"/>
    <col min="3596" max="3596" width="11.5" style="459" customWidth="1"/>
    <col min="3597" max="3597" width="11.33203125" style="459" customWidth="1"/>
    <col min="3598" max="3840" width="13.33203125" style="459"/>
    <col min="3841" max="3841" width="2.1640625" style="459" customWidth="1"/>
    <col min="3842" max="3842" width="10.5" style="459" customWidth="1"/>
    <col min="3843" max="3843" width="5.33203125" style="459" customWidth="1"/>
    <col min="3844" max="3844" width="51.33203125" style="459" bestFit="1" customWidth="1"/>
    <col min="3845" max="3845" width="11.83203125" style="459" customWidth="1"/>
    <col min="3846" max="3846" width="50" style="459" customWidth="1"/>
    <col min="3847" max="3849" width="13.6640625" style="459" bestFit="1" customWidth="1"/>
    <col min="3850" max="3851" width="13.5" style="459" bestFit="1" customWidth="1"/>
    <col min="3852" max="3852" width="11.5" style="459" customWidth="1"/>
    <col min="3853" max="3853" width="11.33203125" style="459" customWidth="1"/>
    <col min="3854" max="4096" width="13.33203125" style="459"/>
    <col min="4097" max="4097" width="2.1640625" style="459" customWidth="1"/>
    <col min="4098" max="4098" width="10.5" style="459" customWidth="1"/>
    <col min="4099" max="4099" width="5.33203125" style="459" customWidth="1"/>
    <col min="4100" max="4100" width="51.33203125" style="459" bestFit="1" customWidth="1"/>
    <col min="4101" max="4101" width="11.83203125" style="459" customWidth="1"/>
    <col min="4102" max="4102" width="50" style="459" customWidth="1"/>
    <col min="4103" max="4105" width="13.6640625" style="459" bestFit="1" customWidth="1"/>
    <col min="4106" max="4107" width="13.5" style="459" bestFit="1" customWidth="1"/>
    <col min="4108" max="4108" width="11.5" style="459" customWidth="1"/>
    <col min="4109" max="4109" width="11.33203125" style="459" customWidth="1"/>
    <col min="4110" max="4352" width="13.33203125" style="459"/>
    <col min="4353" max="4353" width="2.1640625" style="459" customWidth="1"/>
    <col min="4354" max="4354" width="10.5" style="459" customWidth="1"/>
    <col min="4355" max="4355" width="5.33203125" style="459" customWidth="1"/>
    <col min="4356" max="4356" width="51.33203125" style="459" bestFit="1" customWidth="1"/>
    <col min="4357" max="4357" width="11.83203125" style="459" customWidth="1"/>
    <col min="4358" max="4358" width="50" style="459" customWidth="1"/>
    <col min="4359" max="4361" width="13.6640625" style="459" bestFit="1" customWidth="1"/>
    <col min="4362" max="4363" width="13.5" style="459" bestFit="1" customWidth="1"/>
    <col min="4364" max="4364" width="11.5" style="459" customWidth="1"/>
    <col min="4365" max="4365" width="11.33203125" style="459" customWidth="1"/>
    <col min="4366" max="4608" width="13.33203125" style="459"/>
    <col min="4609" max="4609" width="2.1640625" style="459" customWidth="1"/>
    <col min="4610" max="4610" width="10.5" style="459" customWidth="1"/>
    <col min="4611" max="4611" width="5.33203125" style="459" customWidth="1"/>
    <col min="4612" max="4612" width="51.33203125" style="459" bestFit="1" customWidth="1"/>
    <col min="4613" max="4613" width="11.83203125" style="459" customWidth="1"/>
    <col min="4614" max="4614" width="50" style="459" customWidth="1"/>
    <col min="4615" max="4617" width="13.6640625" style="459" bestFit="1" customWidth="1"/>
    <col min="4618" max="4619" width="13.5" style="459" bestFit="1" customWidth="1"/>
    <col min="4620" max="4620" width="11.5" style="459" customWidth="1"/>
    <col min="4621" max="4621" width="11.33203125" style="459" customWidth="1"/>
    <col min="4622" max="4864" width="13.33203125" style="459"/>
    <col min="4865" max="4865" width="2.1640625" style="459" customWidth="1"/>
    <col min="4866" max="4866" width="10.5" style="459" customWidth="1"/>
    <col min="4867" max="4867" width="5.33203125" style="459" customWidth="1"/>
    <col min="4868" max="4868" width="51.33203125" style="459" bestFit="1" customWidth="1"/>
    <col min="4869" max="4869" width="11.83203125" style="459" customWidth="1"/>
    <col min="4870" max="4870" width="50" style="459" customWidth="1"/>
    <col min="4871" max="4873" width="13.6640625" style="459" bestFit="1" customWidth="1"/>
    <col min="4874" max="4875" width="13.5" style="459" bestFit="1" customWidth="1"/>
    <col min="4876" max="4876" width="11.5" style="459" customWidth="1"/>
    <col min="4877" max="4877" width="11.33203125" style="459" customWidth="1"/>
    <col min="4878" max="5120" width="13.33203125" style="459"/>
    <col min="5121" max="5121" width="2.1640625" style="459" customWidth="1"/>
    <col min="5122" max="5122" width="10.5" style="459" customWidth="1"/>
    <col min="5123" max="5123" width="5.33203125" style="459" customWidth="1"/>
    <col min="5124" max="5124" width="51.33203125" style="459" bestFit="1" customWidth="1"/>
    <col min="5125" max="5125" width="11.83203125" style="459" customWidth="1"/>
    <col min="5126" max="5126" width="50" style="459" customWidth="1"/>
    <col min="5127" max="5129" width="13.6640625" style="459" bestFit="1" customWidth="1"/>
    <col min="5130" max="5131" width="13.5" style="459" bestFit="1" customWidth="1"/>
    <col min="5132" max="5132" width="11.5" style="459" customWidth="1"/>
    <col min="5133" max="5133" width="11.33203125" style="459" customWidth="1"/>
    <col min="5134" max="5376" width="13.33203125" style="459"/>
    <col min="5377" max="5377" width="2.1640625" style="459" customWidth="1"/>
    <col min="5378" max="5378" width="10.5" style="459" customWidth="1"/>
    <col min="5379" max="5379" width="5.33203125" style="459" customWidth="1"/>
    <col min="5380" max="5380" width="51.33203125" style="459" bestFit="1" customWidth="1"/>
    <col min="5381" max="5381" width="11.83203125" style="459" customWidth="1"/>
    <col min="5382" max="5382" width="50" style="459" customWidth="1"/>
    <col min="5383" max="5385" width="13.6640625" style="459" bestFit="1" customWidth="1"/>
    <col min="5386" max="5387" width="13.5" style="459" bestFit="1" customWidth="1"/>
    <col min="5388" max="5388" width="11.5" style="459" customWidth="1"/>
    <col min="5389" max="5389" width="11.33203125" style="459" customWidth="1"/>
    <col min="5390" max="5632" width="13.33203125" style="459"/>
    <col min="5633" max="5633" width="2.1640625" style="459" customWidth="1"/>
    <col min="5634" max="5634" width="10.5" style="459" customWidth="1"/>
    <col min="5635" max="5635" width="5.33203125" style="459" customWidth="1"/>
    <col min="5636" max="5636" width="51.33203125" style="459" bestFit="1" customWidth="1"/>
    <col min="5637" max="5637" width="11.83203125" style="459" customWidth="1"/>
    <col min="5638" max="5638" width="50" style="459" customWidth="1"/>
    <col min="5639" max="5641" width="13.6640625" style="459" bestFit="1" customWidth="1"/>
    <col min="5642" max="5643" width="13.5" style="459" bestFit="1" customWidth="1"/>
    <col min="5644" max="5644" width="11.5" style="459" customWidth="1"/>
    <col min="5645" max="5645" width="11.33203125" style="459" customWidth="1"/>
    <col min="5646" max="5888" width="13.33203125" style="459"/>
    <col min="5889" max="5889" width="2.1640625" style="459" customWidth="1"/>
    <col min="5890" max="5890" width="10.5" style="459" customWidth="1"/>
    <col min="5891" max="5891" width="5.33203125" style="459" customWidth="1"/>
    <col min="5892" max="5892" width="51.33203125" style="459" bestFit="1" customWidth="1"/>
    <col min="5893" max="5893" width="11.83203125" style="459" customWidth="1"/>
    <col min="5894" max="5894" width="50" style="459" customWidth="1"/>
    <col min="5895" max="5897" width="13.6640625" style="459" bestFit="1" customWidth="1"/>
    <col min="5898" max="5899" width="13.5" style="459" bestFit="1" customWidth="1"/>
    <col min="5900" max="5900" width="11.5" style="459" customWidth="1"/>
    <col min="5901" max="5901" width="11.33203125" style="459" customWidth="1"/>
    <col min="5902" max="6144" width="13.33203125" style="459"/>
    <col min="6145" max="6145" width="2.1640625" style="459" customWidth="1"/>
    <col min="6146" max="6146" width="10.5" style="459" customWidth="1"/>
    <col min="6147" max="6147" width="5.33203125" style="459" customWidth="1"/>
    <col min="6148" max="6148" width="51.33203125" style="459" bestFit="1" customWidth="1"/>
    <col min="6149" max="6149" width="11.83203125" style="459" customWidth="1"/>
    <col min="6150" max="6150" width="50" style="459" customWidth="1"/>
    <col min="6151" max="6153" width="13.6640625" style="459" bestFit="1" customWidth="1"/>
    <col min="6154" max="6155" width="13.5" style="459" bestFit="1" customWidth="1"/>
    <col min="6156" max="6156" width="11.5" style="459" customWidth="1"/>
    <col min="6157" max="6157" width="11.33203125" style="459" customWidth="1"/>
    <col min="6158" max="6400" width="13.33203125" style="459"/>
    <col min="6401" max="6401" width="2.1640625" style="459" customWidth="1"/>
    <col min="6402" max="6402" width="10.5" style="459" customWidth="1"/>
    <col min="6403" max="6403" width="5.33203125" style="459" customWidth="1"/>
    <col min="6404" max="6404" width="51.33203125" style="459" bestFit="1" customWidth="1"/>
    <col min="6405" max="6405" width="11.83203125" style="459" customWidth="1"/>
    <col min="6406" max="6406" width="50" style="459" customWidth="1"/>
    <col min="6407" max="6409" width="13.6640625" style="459" bestFit="1" customWidth="1"/>
    <col min="6410" max="6411" width="13.5" style="459" bestFit="1" customWidth="1"/>
    <col min="6412" max="6412" width="11.5" style="459" customWidth="1"/>
    <col min="6413" max="6413" width="11.33203125" style="459" customWidth="1"/>
    <col min="6414" max="6656" width="13.33203125" style="459"/>
    <col min="6657" max="6657" width="2.1640625" style="459" customWidth="1"/>
    <col min="6658" max="6658" width="10.5" style="459" customWidth="1"/>
    <col min="6659" max="6659" width="5.33203125" style="459" customWidth="1"/>
    <col min="6660" max="6660" width="51.33203125" style="459" bestFit="1" customWidth="1"/>
    <col min="6661" max="6661" width="11.83203125" style="459" customWidth="1"/>
    <col min="6662" max="6662" width="50" style="459" customWidth="1"/>
    <col min="6663" max="6665" width="13.6640625" style="459" bestFit="1" customWidth="1"/>
    <col min="6666" max="6667" width="13.5" style="459" bestFit="1" customWidth="1"/>
    <col min="6668" max="6668" width="11.5" style="459" customWidth="1"/>
    <col min="6669" max="6669" width="11.33203125" style="459" customWidth="1"/>
    <col min="6670" max="6912" width="13.33203125" style="459"/>
    <col min="6913" max="6913" width="2.1640625" style="459" customWidth="1"/>
    <col min="6914" max="6914" width="10.5" style="459" customWidth="1"/>
    <col min="6915" max="6915" width="5.33203125" style="459" customWidth="1"/>
    <col min="6916" max="6916" width="51.33203125" style="459" bestFit="1" customWidth="1"/>
    <col min="6917" max="6917" width="11.83203125" style="459" customWidth="1"/>
    <col min="6918" max="6918" width="50" style="459" customWidth="1"/>
    <col min="6919" max="6921" width="13.6640625" style="459" bestFit="1" customWidth="1"/>
    <col min="6922" max="6923" width="13.5" style="459" bestFit="1" customWidth="1"/>
    <col min="6924" max="6924" width="11.5" style="459" customWidth="1"/>
    <col min="6925" max="6925" width="11.33203125" style="459" customWidth="1"/>
    <col min="6926" max="7168" width="13.33203125" style="459"/>
    <col min="7169" max="7169" width="2.1640625" style="459" customWidth="1"/>
    <col min="7170" max="7170" width="10.5" style="459" customWidth="1"/>
    <col min="7171" max="7171" width="5.33203125" style="459" customWidth="1"/>
    <col min="7172" max="7172" width="51.33203125" style="459" bestFit="1" customWidth="1"/>
    <col min="7173" max="7173" width="11.83203125" style="459" customWidth="1"/>
    <col min="7174" max="7174" width="50" style="459" customWidth="1"/>
    <col min="7175" max="7177" width="13.6640625" style="459" bestFit="1" customWidth="1"/>
    <col min="7178" max="7179" width="13.5" style="459" bestFit="1" customWidth="1"/>
    <col min="7180" max="7180" width="11.5" style="459" customWidth="1"/>
    <col min="7181" max="7181" width="11.33203125" style="459" customWidth="1"/>
    <col min="7182" max="7424" width="13.33203125" style="459"/>
    <col min="7425" max="7425" width="2.1640625" style="459" customWidth="1"/>
    <col min="7426" max="7426" width="10.5" style="459" customWidth="1"/>
    <col min="7427" max="7427" width="5.33203125" style="459" customWidth="1"/>
    <col min="7428" max="7428" width="51.33203125" style="459" bestFit="1" customWidth="1"/>
    <col min="7429" max="7429" width="11.83203125" style="459" customWidth="1"/>
    <col min="7430" max="7430" width="50" style="459" customWidth="1"/>
    <col min="7431" max="7433" width="13.6640625" style="459" bestFit="1" customWidth="1"/>
    <col min="7434" max="7435" width="13.5" style="459" bestFit="1" customWidth="1"/>
    <col min="7436" max="7436" width="11.5" style="459" customWidth="1"/>
    <col min="7437" max="7437" width="11.33203125" style="459" customWidth="1"/>
    <col min="7438" max="7680" width="13.33203125" style="459"/>
    <col min="7681" max="7681" width="2.1640625" style="459" customWidth="1"/>
    <col min="7682" max="7682" width="10.5" style="459" customWidth="1"/>
    <col min="7683" max="7683" width="5.33203125" style="459" customWidth="1"/>
    <col min="7684" max="7684" width="51.33203125" style="459" bestFit="1" customWidth="1"/>
    <col min="7685" max="7685" width="11.83203125" style="459" customWidth="1"/>
    <col min="7686" max="7686" width="50" style="459" customWidth="1"/>
    <col min="7687" max="7689" width="13.6640625" style="459" bestFit="1" customWidth="1"/>
    <col min="7690" max="7691" width="13.5" style="459" bestFit="1" customWidth="1"/>
    <col min="7692" max="7692" width="11.5" style="459" customWidth="1"/>
    <col min="7693" max="7693" width="11.33203125" style="459" customWidth="1"/>
    <col min="7694" max="7936" width="13.33203125" style="459"/>
    <col min="7937" max="7937" width="2.1640625" style="459" customWidth="1"/>
    <col min="7938" max="7938" width="10.5" style="459" customWidth="1"/>
    <col min="7939" max="7939" width="5.33203125" style="459" customWidth="1"/>
    <col min="7940" max="7940" width="51.33203125" style="459" bestFit="1" customWidth="1"/>
    <col min="7941" max="7941" width="11.83203125" style="459" customWidth="1"/>
    <col min="7942" max="7942" width="50" style="459" customWidth="1"/>
    <col min="7943" max="7945" width="13.6640625" style="459" bestFit="1" customWidth="1"/>
    <col min="7946" max="7947" width="13.5" style="459" bestFit="1" customWidth="1"/>
    <col min="7948" max="7948" width="11.5" style="459" customWidth="1"/>
    <col min="7949" max="7949" width="11.33203125" style="459" customWidth="1"/>
    <col min="7950" max="8192" width="13.33203125" style="459"/>
    <col min="8193" max="8193" width="2.1640625" style="459" customWidth="1"/>
    <col min="8194" max="8194" width="10.5" style="459" customWidth="1"/>
    <col min="8195" max="8195" width="5.33203125" style="459" customWidth="1"/>
    <col min="8196" max="8196" width="51.33203125" style="459" bestFit="1" customWidth="1"/>
    <col min="8197" max="8197" width="11.83203125" style="459" customWidth="1"/>
    <col min="8198" max="8198" width="50" style="459" customWidth="1"/>
    <col min="8199" max="8201" width="13.6640625" style="459" bestFit="1" customWidth="1"/>
    <col min="8202" max="8203" width="13.5" style="459" bestFit="1" customWidth="1"/>
    <col min="8204" max="8204" width="11.5" style="459" customWidth="1"/>
    <col min="8205" max="8205" width="11.33203125" style="459" customWidth="1"/>
    <col min="8206" max="8448" width="13.33203125" style="459"/>
    <col min="8449" max="8449" width="2.1640625" style="459" customWidth="1"/>
    <col min="8450" max="8450" width="10.5" style="459" customWidth="1"/>
    <col min="8451" max="8451" width="5.33203125" style="459" customWidth="1"/>
    <col min="8452" max="8452" width="51.33203125" style="459" bestFit="1" customWidth="1"/>
    <col min="8453" max="8453" width="11.83203125" style="459" customWidth="1"/>
    <col min="8454" max="8454" width="50" style="459" customWidth="1"/>
    <col min="8455" max="8457" width="13.6640625" style="459" bestFit="1" customWidth="1"/>
    <col min="8458" max="8459" width="13.5" style="459" bestFit="1" customWidth="1"/>
    <col min="8460" max="8460" width="11.5" style="459" customWidth="1"/>
    <col min="8461" max="8461" width="11.33203125" style="459" customWidth="1"/>
    <col min="8462" max="8704" width="13.33203125" style="459"/>
    <col min="8705" max="8705" width="2.1640625" style="459" customWidth="1"/>
    <col min="8706" max="8706" width="10.5" style="459" customWidth="1"/>
    <col min="8707" max="8707" width="5.33203125" style="459" customWidth="1"/>
    <col min="8708" max="8708" width="51.33203125" style="459" bestFit="1" customWidth="1"/>
    <col min="8709" max="8709" width="11.83203125" style="459" customWidth="1"/>
    <col min="8710" max="8710" width="50" style="459" customWidth="1"/>
    <col min="8711" max="8713" width="13.6640625" style="459" bestFit="1" customWidth="1"/>
    <col min="8714" max="8715" width="13.5" style="459" bestFit="1" customWidth="1"/>
    <col min="8716" max="8716" width="11.5" style="459" customWidth="1"/>
    <col min="8717" max="8717" width="11.33203125" style="459" customWidth="1"/>
    <col min="8718" max="8960" width="13.33203125" style="459"/>
    <col min="8961" max="8961" width="2.1640625" style="459" customWidth="1"/>
    <col min="8962" max="8962" width="10.5" style="459" customWidth="1"/>
    <col min="8963" max="8963" width="5.33203125" style="459" customWidth="1"/>
    <col min="8964" max="8964" width="51.33203125" style="459" bestFit="1" customWidth="1"/>
    <col min="8965" max="8965" width="11.83203125" style="459" customWidth="1"/>
    <col min="8966" max="8966" width="50" style="459" customWidth="1"/>
    <col min="8967" max="8969" width="13.6640625" style="459" bestFit="1" customWidth="1"/>
    <col min="8970" max="8971" width="13.5" style="459" bestFit="1" customWidth="1"/>
    <col min="8972" max="8972" width="11.5" style="459" customWidth="1"/>
    <col min="8973" max="8973" width="11.33203125" style="459" customWidth="1"/>
    <col min="8974" max="9216" width="13.33203125" style="459"/>
    <col min="9217" max="9217" width="2.1640625" style="459" customWidth="1"/>
    <col min="9218" max="9218" width="10.5" style="459" customWidth="1"/>
    <col min="9219" max="9219" width="5.33203125" style="459" customWidth="1"/>
    <col min="9220" max="9220" width="51.33203125" style="459" bestFit="1" customWidth="1"/>
    <col min="9221" max="9221" width="11.83203125" style="459" customWidth="1"/>
    <col min="9222" max="9222" width="50" style="459" customWidth="1"/>
    <col min="9223" max="9225" width="13.6640625" style="459" bestFit="1" customWidth="1"/>
    <col min="9226" max="9227" width="13.5" style="459" bestFit="1" customWidth="1"/>
    <col min="9228" max="9228" width="11.5" style="459" customWidth="1"/>
    <col min="9229" max="9229" width="11.33203125" style="459" customWidth="1"/>
    <col min="9230" max="9472" width="13.33203125" style="459"/>
    <col min="9473" max="9473" width="2.1640625" style="459" customWidth="1"/>
    <col min="9474" max="9474" width="10.5" style="459" customWidth="1"/>
    <col min="9475" max="9475" width="5.33203125" style="459" customWidth="1"/>
    <col min="9476" max="9476" width="51.33203125" style="459" bestFit="1" customWidth="1"/>
    <col min="9477" max="9477" width="11.83203125" style="459" customWidth="1"/>
    <col min="9478" max="9478" width="50" style="459" customWidth="1"/>
    <col min="9479" max="9481" width="13.6640625" style="459" bestFit="1" customWidth="1"/>
    <col min="9482" max="9483" width="13.5" style="459" bestFit="1" customWidth="1"/>
    <col min="9484" max="9484" width="11.5" style="459" customWidth="1"/>
    <col min="9485" max="9485" width="11.33203125" style="459" customWidth="1"/>
    <col min="9486" max="9728" width="13.33203125" style="459"/>
    <col min="9729" max="9729" width="2.1640625" style="459" customWidth="1"/>
    <col min="9730" max="9730" width="10.5" style="459" customWidth="1"/>
    <col min="9731" max="9731" width="5.33203125" style="459" customWidth="1"/>
    <col min="9732" max="9732" width="51.33203125" style="459" bestFit="1" customWidth="1"/>
    <col min="9733" max="9733" width="11.83203125" style="459" customWidth="1"/>
    <col min="9734" max="9734" width="50" style="459" customWidth="1"/>
    <col min="9735" max="9737" width="13.6640625" style="459" bestFit="1" customWidth="1"/>
    <col min="9738" max="9739" width="13.5" style="459" bestFit="1" customWidth="1"/>
    <col min="9740" max="9740" width="11.5" style="459" customWidth="1"/>
    <col min="9741" max="9741" width="11.33203125" style="459" customWidth="1"/>
    <col min="9742" max="9984" width="13.33203125" style="459"/>
    <col min="9985" max="9985" width="2.1640625" style="459" customWidth="1"/>
    <col min="9986" max="9986" width="10.5" style="459" customWidth="1"/>
    <col min="9987" max="9987" width="5.33203125" style="459" customWidth="1"/>
    <col min="9988" max="9988" width="51.33203125" style="459" bestFit="1" customWidth="1"/>
    <col min="9989" max="9989" width="11.83203125" style="459" customWidth="1"/>
    <col min="9990" max="9990" width="50" style="459" customWidth="1"/>
    <col min="9991" max="9993" width="13.6640625" style="459" bestFit="1" customWidth="1"/>
    <col min="9994" max="9995" width="13.5" style="459" bestFit="1" customWidth="1"/>
    <col min="9996" max="9996" width="11.5" style="459" customWidth="1"/>
    <col min="9997" max="9997" width="11.33203125" style="459" customWidth="1"/>
    <col min="9998" max="10240" width="13.33203125" style="459"/>
    <col min="10241" max="10241" width="2.1640625" style="459" customWidth="1"/>
    <col min="10242" max="10242" width="10.5" style="459" customWidth="1"/>
    <col min="10243" max="10243" width="5.33203125" style="459" customWidth="1"/>
    <col min="10244" max="10244" width="51.33203125" style="459" bestFit="1" customWidth="1"/>
    <col min="10245" max="10245" width="11.83203125" style="459" customWidth="1"/>
    <col min="10246" max="10246" width="50" style="459" customWidth="1"/>
    <col min="10247" max="10249" width="13.6640625" style="459" bestFit="1" customWidth="1"/>
    <col min="10250" max="10251" width="13.5" style="459" bestFit="1" customWidth="1"/>
    <col min="10252" max="10252" width="11.5" style="459" customWidth="1"/>
    <col min="10253" max="10253" width="11.33203125" style="459" customWidth="1"/>
    <col min="10254" max="10496" width="13.33203125" style="459"/>
    <col min="10497" max="10497" width="2.1640625" style="459" customWidth="1"/>
    <col min="10498" max="10498" width="10.5" style="459" customWidth="1"/>
    <col min="10499" max="10499" width="5.33203125" style="459" customWidth="1"/>
    <col min="10500" max="10500" width="51.33203125" style="459" bestFit="1" customWidth="1"/>
    <col min="10501" max="10501" width="11.83203125" style="459" customWidth="1"/>
    <col min="10502" max="10502" width="50" style="459" customWidth="1"/>
    <col min="10503" max="10505" width="13.6640625" style="459" bestFit="1" customWidth="1"/>
    <col min="10506" max="10507" width="13.5" style="459" bestFit="1" customWidth="1"/>
    <col min="10508" max="10508" width="11.5" style="459" customWidth="1"/>
    <col min="10509" max="10509" width="11.33203125" style="459" customWidth="1"/>
    <col min="10510" max="10752" width="13.33203125" style="459"/>
    <col min="10753" max="10753" width="2.1640625" style="459" customWidth="1"/>
    <col min="10754" max="10754" width="10.5" style="459" customWidth="1"/>
    <col min="10755" max="10755" width="5.33203125" style="459" customWidth="1"/>
    <col min="10756" max="10756" width="51.33203125" style="459" bestFit="1" customWidth="1"/>
    <col min="10757" max="10757" width="11.83203125" style="459" customWidth="1"/>
    <col min="10758" max="10758" width="50" style="459" customWidth="1"/>
    <col min="10759" max="10761" width="13.6640625" style="459" bestFit="1" customWidth="1"/>
    <col min="10762" max="10763" width="13.5" style="459" bestFit="1" customWidth="1"/>
    <col min="10764" max="10764" width="11.5" style="459" customWidth="1"/>
    <col min="10765" max="10765" width="11.33203125" style="459" customWidth="1"/>
    <col min="10766" max="11008" width="13.33203125" style="459"/>
    <col min="11009" max="11009" width="2.1640625" style="459" customWidth="1"/>
    <col min="11010" max="11010" width="10.5" style="459" customWidth="1"/>
    <col min="11011" max="11011" width="5.33203125" style="459" customWidth="1"/>
    <col min="11012" max="11012" width="51.33203125" style="459" bestFit="1" customWidth="1"/>
    <col min="11013" max="11013" width="11.83203125" style="459" customWidth="1"/>
    <col min="11014" max="11014" width="50" style="459" customWidth="1"/>
    <col min="11015" max="11017" width="13.6640625" style="459" bestFit="1" customWidth="1"/>
    <col min="11018" max="11019" width="13.5" style="459" bestFit="1" customWidth="1"/>
    <col min="11020" max="11020" width="11.5" style="459" customWidth="1"/>
    <col min="11021" max="11021" width="11.33203125" style="459" customWidth="1"/>
    <col min="11022" max="11264" width="13.33203125" style="459"/>
    <col min="11265" max="11265" width="2.1640625" style="459" customWidth="1"/>
    <col min="11266" max="11266" width="10.5" style="459" customWidth="1"/>
    <col min="11267" max="11267" width="5.33203125" style="459" customWidth="1"/>
    <col min="11268" max="11268" width="51.33203125" style="459" bestFit="1" customWidth="1"/>
    <col min="11269" max="11269" width="11.83203125" style="459" customWidth="1"/>
    <col min="11270" max="11270" width="50" style="459" customWidth="1"/>
    <col min="11271" max="11273" width="13.6640625" style="459" bestFit="1" customWidth="1"/>
    <col min="11274" max="11275" width="13.5" style="459" bestFit="1" customWidth="1"/>
    <col min="11276" max="11276" width="11.5" style="459" customWidth="1"/>
    <col min="11277" max="11277" width="11.33203125" style="459" customWidth="1"/>
    <col min="11278" max="11520" width="13.33203125" style="459"/>
    <col min="11521" max="11521" width="2.1640625" style="459" customWidth="1"/>
    <col min="11522" max="11522" width="10.5" style="459" customWidth="1"/>
    <col min="11523" max="11523" width="5.33203125" style="459" customWidth="1"/>
    <col min="11524" max="11524" width="51.33203125" style="459" bestFit="1" customWidth="1"/>
    <col min="11525" max="11525" width="11.83203125" style="459" customWidth="1"/>
    <col min="11526" max="11526" width="50" style="459" customWidth="1"/>
    <col min="11527" max="11529" width="13.6640625" style="459" bestFit="1" customWidth="1"/>
    <col min="11530" max="11531" width="13.5" style="459" bestFit="1" customWidth="1"/>
    <col min="11532" max="11532" width="11.5" style="459" customWidth="1"/>
    <col min="11533" max="11533" width="11.33203125" style="459" customWidth="1"/>
    <col min="11534" max="11776" width="13.33203125" style="459"/>
    <col min="11777" max="11777" width="2.1640625" style="459" customWidth="1"/>
    <col min="11778" max="11778" width="10.5" style="459" customWidth="1"/>
    <col min="11779" max="11779" width="5.33203125" style="459" customWidth="1"/>
    <col min="11780" max="11780" width="51.33203125" style="459" bestFit="1" customWidth="1"/>
    <col min="11781" max="11781" width="11.83203125" style="459" customWidth="1"/>
    <col min="11782" max="11782" width="50" style="459" customWidth="1"/>
    <col min="11783" max="11785" width="13.6640625" style="459" bestFit="1" customWidth="1"/>
    <col min="11786" max="11787" width="13.5" style="459" bestFit="1" customWidth="1"/>
    <col min="11788" max="11788" width="11.5" style="459" customWidth="1"/>
    <col min="11789" max="11789" width="11.33203125" style="459" customWidth="1"/>
    <col min="11790" max="12032" width="13.33203125" style="459"/>
    <col min="12033" max="12033" width="2.1640625" style="459" customWidth="1"/>
    <col min="12034" max="12034" width="10.5" style="459" customWidth="1"/>
    <col min="12035" max="12035" width="5.33203125" style="459" customWidth="1"/>
    <col min="12036" max="12036" width="51.33203125" style="459" bestFit="1" customWidth="1"/>
    <col min="12037" max="12037" width="11.83203125" style="459" customWidth="1"/>
    <col min="12038" max="12038" width="50" style="459" customWidth="1"/>
    <col min="12039" max="12041" width="13.6640625" style="459" bestFit="1" customWidth="1"/>
    <col min="12042" max="12043" width="13.5" style="459" bestFit="1" customWidth="1"/>
    <col min="12044" max="12044" width="11.5" style="459" customWidth="1"/>
    <col min="12045" max="12045" width="11.33203125" style="459" customWidth="1"/>
    <col min="12046" max="12288" width="13.33203125" style="459"/>
    <col min="12289" max="12289" width="2.1640625" style="459" customWidth="1"/>
    <col min="12290" max="12290" width="10.5" style="459" customWidth="1"/>
    <col min="12291" max="12291" width="5.33203125" style="459" customWidth="1"/>
    <col min="12292" max="12292" width="51.33203125" style="459" bestFit="1" customWidth="1"/>
    <col min="12293" max="12293" width="11.83203125" style="459" customWidth="1"/>
    <col min="12294" max="12294" width="50" style="459" customWidth="1"/>
    <col min="12295" max="12297" width="13.6640625" style="459" bestFit="1" customWidth="1"/>
    <col min="12298" max="12299" width="13.5" style="459" bestFit="1" customWidth="1"/>
    <col min="12300" max="12300" width="11.5" style="459" customWidth="1"/>
    <col min="12301" max="12301" width="11.33203125" style="459" customWidth="1"/>
    <col min="12302" max="12544" width="13.33203125" style="459"/>
    <col min="12545" max="12545" width="2.1640625" style="459" customWidth="1"/>
    <col min="12546" max="12546" width="10.5" style="459" customWidth="1"/>
    <col min="12547" max="12547" width="5.33203125" style="459" customWidth="1"/>
    <col min="12548" max="12548" width="51.33203125" style="459" bestFit="1" customWidth="1"/>
    <col min="12549" max="12549" width="11.83203125" style="459" customWidth="1"/>
    <col min="12550" max="12550" width="50" style="459" customWidth="1"/>
    <col min="12551" max="12553" width="13.6640625" style="459" bestFit="1" customWidth="1"/>
    <col min="12554" max="12555" width="13.5" style="459" bestFit="1" customWidth="1"/>
    <col min="12556" max="12556" width="11.5" style="459" customWidth="1"/>
    <col min="12557" max="12557" width="11.33203125" style="459" customWidth="1"/>
    <col min="12558" max="12800" width="13.33203125" style="459"/>
    <col min="12801" max="12801" width="2.1640625" style="459" customWidth="1"/>
    <col min="12802" max="12802" width="10.5" style="459" customWidth="1"/>
    <col min="12803" max="12803" width="5.33203125" style="459" customWidth="1"/>
    <col min="12804" max="12804" width="51.33203125" style="459" bestFit="1" customWidth="1"/>
    <col min="12805" max="12805" width="11.83203125" style="459" customWidth="1"/>
    <col min="12806" max="12806" width="50" style="459" customWidth="1"/>
    <col min="12807" max="12809" width="13.6640625" style="459" bestFit="1" customWidth="1"/>
    <col min="12810" max="12811" width="13.5" style="459" bestFit="1" customWidth="1"/>
    <col min="12812" max="12812" width="11.5" style="459" customWidth="1"/>
    <col min="12813" max="12813" width="11.33203125" style="459" customWidth="1"/>
    <col min="12814" max="13056" width="13.33203125" style="459"/>
    <col min="13057" max="13057" width="2.1640625" style="459" customWidth="1"/>
    <col min="13058" max="13058" width="10.5" style="459" customWidth="1"/>
    <col min="13059" max="13059" width="5.33203125" style="459" customWidth="1"/>
    <col min="13060" max="13060" width="51.33203125" style="459" bestFit="1" customWidth="1"/>
    <col min="13061" max="13061" width="11.83203125" style="459" customWidth="1"/>
    <col min="13062" max="13062" width="50" style="459" customWidth="1"/>
    <col min="13063" max="13065" width="13.6640625" style="459" bestFit="1" customWidth="1"/>
    <col min="13066" max="13067" width="13.5" style="459" bestFit="1" customWidth="1"/>
    <col min="13068" max="13068" width="11.5" style="459" customWidth="1"/>
    <col min="13069" max="13069" width="11.33203125" style="459" customWidth="1"/>
    <col min="13070" max="13312" width="13.33203125" style="459"/>
    <col min="13313" max="13313" width="2.1640625" style="459" customWidth="1"/>
    <col min="13314" max="13314" width="10.5" style="459" customWidth="1"/>
    <col min="13315" max="13315" width="5.33203125" style="459" customWidth="1"/>
    <col min="13316" max="13316" width="51.33203125" style="459" bestFit="1" customWidth="1"/>
    <col min="13317" max="13317" width="11.83203125" style="459" customWidth="1"/>
    <col min="13318" max="13318" width="50" style="459" customWidth="1"/>
    <col min="13319" max="13321" width="13.6640625" style="459" bestFit="1" customWidth="1"/>
    <col min="13322" max="13323" width="13.5" style="459" bestFit="1" customWidth="1"/>
    <col min="13324" max="13324" width="11.5" style="459" customWidth="1"/>
    <col min="13325" max="13325" width="11.33203125" style="459" customWidth="1"/>
    <col min="13326" max="13568" width="13.33203125" style="459"/>
    <col min="13569" max="13569" width="2.1640625" style="459" customWidth="1"/>
    <col min="13570" max="13570" width="10.5" style="459" customWidth="1"/>
    <col min="13571" max="13571" width="5.33203125" style="459" customWidth="1"/>
    <col min="13572" max="13572" width="51.33203125" style="459" bestFit="1" customWidth="1"/>
    <col min="13573" max="13573" width="11.83203125" style="459" customWidth="1"/>
    <col min="13574" max="13574" width="50" style="459" customWidth="1"/>
    <col min="13575" max="13577" width="13.6640625" style="459" bestFit="1" customWidth="1"/>
    <col min="13578" max="13579" width="13.5" style="459" bestFit="1" customWidth="1"/>
    <col min="13580" max="13580" width="11.5" style="459" customWidth="1"/>
    <col min="13581" max="13581" width="11.33203125" style="459" customWidth="1"/>
    <col min="13582" max="13824" width="13.33203125" style="459"/>
    <col min="13825" max="13825" width="2.1640625" style="459" customWidth="1"/>
    <col min="13826" max="13826" width="10.5" style="459" customWidth="1"/>
    <col min="13827" max="13827" width="5.33203125" style="459" customWidth="1"/>
    <col min="13828" max="13828" width="51.33203125" style="459" bestFit="1" customWidth="1"/>
    <col min="13829" max="13829" width="11.83203125" style="459" customWidth="1"/>
    <col min="13830" max="13830" width="50" style="459" customWidth="1"/>
    <col min="13831" max="13833" width="13.6640625" style="459" bestFit="1" customWidth="1"/>
    <col min="13834" max="13835" width="13.5" style="459" bestFit="1" customWidth="1"/>
    <col min="13836" max="13836" width="11.5" style="459" customWidth="1"/>
    <col min="13837" max="13837" width="11.33203125" style="459" customWidth="1"/>
    <col min="13838" max="14080" width="13.33203125" style="459"/>
    <col min="14081" max="14081" width="2.1640625" style="459" customWidth="1"/>
    <col min="14082" max="14082" width="10.5" style="459" customWidth="1"/>
    <col min="14083" max="14083" width="5.33203125" style="459" customWidth="1"/>
    <col min="14084" max="14084" width="51.33203125" style="459" bestFit="1" customWidth="1"/>
    <col min="14085" max="14085" width="11.83203125" style="459" customWidth="1"/>
    <col min="14086" max="14086" width="50" style="459" customWidth="1"/>
    <col min="14087" max="14089" width="13.6640625" style="459" bestFit="1" customWidth="1"/>
    <col min="14090" max="14091" width="13.5" style="459" bestFit="1" customWidth="1"/>
    <col min="14092" max="14092" width="11.5" style="459" customWidth="1"/>
    <col min="14093" max="14093" width="11.33203125" style="459" customWidth="1"/>
    <col min="14094" max="14336" width="13.33203125" style="459"/>
    <col min="14337" max="14337" width="2.1640625" style="459" customWidth="1"/>
    <col min="14338" max="14338" width="10.5" style="459" customWidth="1"/>
    <col min="14339" max="14339" width="5.33203125" style="459" customWidth="1"/>
    <col min="14340" max="14340" width="51.33203125" style="459" bestFit="1" customWidth="1"/>
    <col min="14341" max="14341" width="11.83203125" style="459" customWidth="1"/>
    <col min="14342" max="14342" width="50" style="459" customWidth="1"/>
    <col min="14343" max="14345" width="13.6640625" style="459" bestFit="1" customWidth="1"/>
    <col min="14346" max="14347" width="13.5" style="459" bestFit="1" customWidth="1"/>
    <col min="14348" max="14348" width="11.5" style="459" customWidth="1"/>
    <col min="14349" max="14349" width="11.33203125" style="459" customWidth="1"/>
    <col min="14350" max="14592" width="13.33203125" style="459"/>
    <col min="14593" max="14593" width="2.1640625" style="459" customWidth="1"/>
    <col min="14594" max="14594" width="10.5" style="459" customWidth="1"/>
    <col min="14595" max="14595" width="5.33203125" style="459" customWidth="1"/>
    <col min="14596" max="14596" width="51.33203125" style="459" bestFit="1" customWidth="1"/>
    <col min="14597" max="14597" width="11.83203125" style="459" customWidth="1"/>
    <col min="14598" max="14598" width="50" style="459" customWidth="1"/>
    <col min="14599" max="14601" width="13.6640625" style="459" bestFit="1" customWidth="1"/>
    <col min="14602" max="14603" width="13.5" style="459" bestFit="1" customWidth="1"/>
    <col min="14604" max="14604" width="11.5" style="459" customWidth="1"/>
    <col min="14605" max="14605" width="11.33203125" style="459" customWidth="1"/>
    <col min="14606" max="14848" width="13.33203125" style="459"/>
    <col min="14849" max="14849" width="2.1640625" style="459" customWidth="1"/>
    <col min="14850" max="14850" width="10.5" style="459" customWidth="1"/>
    <col min="14851" max="14851" width="5.33203125" style="459" customWidth="1"/>
    <col min="14852" max="14852" width="51.33203125" style="459" bestFit="1" customWidth="1"/>
    <col min="14853" max="14853" width="11.83203125" style="459" customWidth="1"/>
    <col min="14854" max="14854" width="50" style="459" customWidth="1"/>
    <col min="14855" max="14857" width="13.6640625" style="459" bestFit="1" customWidth="1"/>
    <col min="14858" max="14859" width="13.5" style="459" bestFit="1" customWidth="1"/>
    <col min="14860" max="14860" width="11.5" style="459" customWidth="1"/>
    <col min="14861" max="14861" width="11.33203125" style="459" customWidth="1"/>
    <col min="14862" max="15104" width="13.33203125" style="459"/>
    <col min="15105" max="15105" width="2.1640625" style="459" customWidth="1"/>
    <col min="15106" max="15106" width="10.5" style="459" customWidth="1"/>
    <col min="15107" max="15107" width="5.33203125" style="459" customWidth="1"/>
    <col min="15108" max="15108" width="51.33203125" style="459" bestFit="1" customWidth="1"/>
    <col min="15109" max="15109" width="11.83203125" style="459" customWidth="1"/>
    <col min="15110" max="15110" width="50" style="459" customWidth="1"/>
    <col min="15111" max="15113" width="13.6640625" style="459" bestFit="1" customWidth="1"/>
    <col min="15114" max="15115" width="13.5" style="459" bestFit="1" customWidth="1"/>
    <col min="15116" max="15116" width="11.5" style="459" customWidth="1"/>
    <col min="15117" max="15117" width="11.33203125" style="459" customWidth="1"/>
    <col min="15118" max="15360" width="13.33203125" style="459"/>
    <col min="15361" max="15361" width="2.1640625" style="459" customWidth="1"/>
    <col min="15362" max="15362" width="10.5" style="459" customWidth="1"/>
    <col min="15363" max="15363" width="5.33203125" style="459" customWidth="1"/>
    <col min="15364" max="15364" width="51.33203125" style="459" bestFit="1" customWidth="1"/>
    <col min="15365" max="15365" width="11.83203125" style="459" customWidth="1"/>
    <col min="15366" max="15366" width="50" style="459" customWidth="1"/>
    <col min="15367" max="15369" width="13.6640625" style="459" bestFit="1" customWidth="1"/>
    <col min="15370" max="15371" width="13.5" style="459" bestFit="1" customWidth="1"/>
    <col min="15372" max="15372" width="11.5" style="459" customWidth="1"/>
    <col min="15373" max="15373" width="11.33203125" style="459" customWidth="1"/>
    <col min="15374" max="15616" width="13.33203125" style="459"/>
    <col min="15617" max="15617" width="2.1640625" style="459" customWidth="1"/>
    <col min="15618" max="15618" width="10.5" style="459" customWidth="1"/>
    <col min="15619" max="15619" width="5.33203125" style="459" customWidth="1"/>
    <col min="15620" max="15620" width="51.33203125" style="459" bestFit="1" customWidth="1"/>
    <col min="15621" max="15621" width="11.83203125" style="459" customWidth="1"/>
    <col min="15622" max="15622" width="50" style="459" customWidth="1"/>
    <col min="15623" max="15625" width="13.6640625" style="459" bestFit="1" customWidth="1"/>
    <col min="15626" max="15627" width="13.5" style="459" bestFit="1" customWidth="1"/>
    <col min="15628" max="15628" width="11.5" style="459" customWidth="1"/>
    <col min="15629" max="15629" width="11.33203125" style="459" customWidth="1"/>
    <col min="15630" max="15872" width="13.33203125" style="459"/>
    <col min="15873" max="15873" width="2.1640625" style="459" customWidth="1"/>
    <col min="15874" max="15874" width="10.5" style="459" customWidth="1"/>
    <col min="15875" max="15875" width="5.33203125" style="459" customWidth="1"/>
    <col min="15876" max="15876" width="51.33203125" style="459" bestFit="1" customWidth="1"/>
    <col min="15877" max="15877" width="11.83203125" style="459" customWidth="1"/>
    <col min="15878" max="15878" width="50" style="459" customWidth="1"/>
    <col min="15879" max="15881" width="13.6640625" style="459" bestFit="1" customWidth="1"/>
    <col min="15882" max="15883" width="13.5" style="459" bestFit="1" customWidth="1"/>
    <col min="15884" max="15884" width="11.5" style="459" customWidth="1"/>
    <col min="15885" max="15885" width="11.33203125" style="459" customWidth="1"/>
    <col min="15886" max="16128" width="13.33203125" style="459"/>
    <col min="16129" max="16129" width="2.1640625" style="459" customWidth="1"/>
    <col min="16130" max="16130" width="10.5" style="459" customWidth="1"/>
    <col min="16131" max="16131" width="5.33203125" style="459" customWidth="1"/>
    <col min="16132" max="16132" width="51.33203125" style="459" bestFit="1" customWidth="1"/>
    <col min="16133" max="16133" width="11.83203125" style="459" customWidth="1"/>
    <col min="16134" max="16134" width="50" style="459" customWidth="1"/>
    <col min="16135" max="16137" width="13.6640625" style="459" bestFit="1" customWidth="1"/>
    <col min="16138" max="16139" width="13.5" style="459" bestFit="1" customWidth="1"/>
    <col min="16140" max="16140" width="11.5" style="459" customWidth="1"/>
    <col min="16141" max="16141" width="11.33203125" style="459" customWidth="1"/>
    <col min="16142" max="16384" width="13.33203125" style="459"/>
  </cols>
  <sheetData>
    <row r="1" spans="2:13" ht="57" customHeight="1" x14ac:dyDescent="0.2">
      <c r="B1" s="669" t="s">
        <v>1982</v>
      </c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1"/>
    </row>
    <row r="2" spans="2:13" ht="13.15" customHeight="1" x14ac:dyDescent="0.2">
      <c r="B2" s="672" t="s">
        <v>784</v>
      </c>
      <c r="C2" s="673"/>
      <c r="D2" s="678" t="s">
        <v>1983</v>
      </c>
      <c r="E2" s="681" t="s">
        <v>1984</v>
      </c>
      <c r="F2" s="678" t="s">
        <v>1985</v>
      </c>
      <c r="G2" s="682" t="s">
        <v>1986</v>
      </c>
      <c r="H2" s="682"/>
      <c r="I2" s="682"/>
      <c r="J2" s="682"/>
      <c r="K2" s="682"/>
      <c r="L2" s="682"/>
      <c r="M2" s="683"/>
    </row>
    <row r="3" spans="2:13" ht="20.25" customHeight="1" x14ac:dyDescent="0.2">
      <c r="B3" s="674"/>
      <c r="C3" s="675"/>
      <c r="D3" s="679"/>
      <c r="E3" s="681"/>
      <c r="F3" s="679"/>
      <c r="G3" s="684" t="s">
        <v>1987</v>
      </c>
      <c r="H3" s="686" t="s">
        <v>1988</v>
      </c>
      <c r="I3" s="653" t="s">
        <v>1989</v>
      </c>
      <c r="J3" s="653" t="s">
        <v>1958</v>
      </c>
      <c r="K3" s="653" t="s">
        <v>1990</v>
      </c>
      <c r="L3" s="656" t="s">
        <v>1991</v>
      </c>
      <c r="M3" s="657"/>
    </row>
    <row r="4" spans="2:13" ht="13.15" customHeight="1" x14ac:dyDescent="0.2">
      <c r="B4" s="674"/>
      <c r="C4" s="675"/>
      <c r="D4" s="679"/>
      <c r="E4" s="681"/>
      <c r="F4" s="679"/>
      <c r="G4" s="674"/>
      <c r="H4" s="687"/>
      <c r="I4" s="688"/>
      <c r="J4" s="688"/>
      <c r="K4" s="654"/>
      <c r="L4" s="658" t="s">
        <v>1992</v>
      </c>
      <c r="M4" s="660" t="s">
        <v>1993</v>
      </c>
    </row>
    <row r="5" spans="2:13" ht="28.5" customHeight="1" x14ac:dyDescent="0.2">
      <c r="B5" s="676"/>
      <c r="C5" s="677"/>
      <c r="D5" s="680"/>
      <c r="E5" s="681"/>
      <c r="F5" s="680"/>
      <c r="G5" s="685"/>
      <c r="H5" s="658"/>
      <c r="I5" s="689"/>
      <c r="J5" s="689"/>
      <c r="K5" s="655"/>
      <c r="L5" s="659"/>
      <c r="M5" s="661"/>
    </row>
    <row r="6" spans="2:13" ht="13.15" customHeight="1" x14ac:dyDescent="0.2">
      <c r="B6" s="662" t="s">
        <v>1994</v>
      </c>
      <c r="C6" s="663"/>
      <c r="D6" s="663"/>
      <c r="E6" s="460"/>
      <c r="F6" s="461"/>
      <c r="G6" s="462"/>
      <c r="H6" s="462"/>
      <c r="I6" s="462"/>
      <c r="J6" s="664"/>
      <c r="K6" s="664"/>
      <c r="L6" s="462"/>
      <c r="M6" s="463"/>
    </row>
    <row r="7" spans="2:13" ht="13.15" customHeight="1" x14ac:dyDescent="0.2">
      <c r="B7" s="464"/>
      <c r="C7" s="665" t="s">
        <v>1995</v>
      </c>
      <c r="D7" s="665"/>
      <c r="E7" s="460"/>
      <c r="F7" s="465"/>
      <c r="G7" s="466"/>
      <c r="H7" s="466"/>
      <c r="I7" s="466"/>
      <c r="J7" s="466"/>
      <c r="K7" s="466"/>
      <c r="L7" s="466"/>
      <c r="M7" s="467"/>
    </row>
    <row r="8" spans="2:13" ht="6.6" customHeight="1" x14ac:dyDescent="0.2">
      <c r="B8" s="464"/>
      <c r="C8" s="461"/>
      <c r="D8" s="461"/>
      <c r="E8" s="468"/>
      <c r="F8" s="469"/>
      <c r="G8" s="470"/>
      <c r="H8" s="470"/>
      <c r="I8" s="470"/>
      <c r="J8" s="470"/>
      <c r="K8" s="470"/>
      <c r="L8" s="466"/>
      <c r="M8" s="467"/>
    </row>
    <row r="9" spans="2:13" x14ac:dyDescent="0.2">
      <c r="B9" s="471"/>
      <c r="C9" s="472"/>
      <c r="D9" s="473"/>
      <c r="E9" s="474"/>
      <c r="F9" s="475"/>
      <c r="G9" s="476">
        <v>0</v>
      </c>
      <c r="H9" s="476">
        <v>0</v>
      </c>
      <c r="I9" s="476">
        <v>0</v>
      </c>
      <c r="J9" s="476">
        <v>0</v>
      </c>
      <c r="K9" s="476">
        <v>0</v>
      </c>
      <c r="L9" s="477">
        <v>0</v>
      </c>
      <c r="M9" s="478">
        <f>IFERROR(K9/I9,0)</f>
        <v>0</v>
      </c>
    </row>
    <row r="10" spans="2:13" x14ac:dyDescent="0.2">
      <c r="B10" s="471"/>
      <c r="C10" s="472"/>
      <c r="D10" s="466"/>
      <c r="E10" s="479"/>
      <c r="F10" s="466"/>
      <c r="G10" s="466"/>
      <c r="H10" s="466"/>
      <c r="I10" s="466"/>
      <c r="J10" s="466"/>
      <c r="K10" s="466"/>
      <c r="L10" s="466"/>
      <c r="M10" s="467"/>
    </row>
    <row r="11" spans="2:13" ht="13.15" customHeight="1" x14ac:dyDescent="0.2">
      <c r="B11" s="666" t="s">
        <v>1996</v>
      </c>
      <c r="C11" s="667"/>
      <c r="D11" s="667"/>
      <c r="E11" s="667"/>
      <c r="F11" s="667"/>
      <c r="G11" s="480">
        <f>+G9</f>
        <v>0</v>
      </c>
      <c r="H11" s="480">
        <f>+H9</f>
        <v>0</v>
      </c>
      <c r="I11" s="480">
        <f>+I9</f>
        <v>0</v>
      </c>
      <c r="J11" s="480">
        <f>+J9</f>
        <v>0</v>
      </c>
      <c r="K11" s="480">
        <f>+K9</f>
        <v>0</v>
      </c>
      <c r="L11" s="481">
        <f>IFERROR(K11/H11,0)</f>
        <v>0</v>
      </c>
      <c r="M11" s="482">
        <f>IFERROR(K11/I11,0)</f>
        <v>0</v>
      </c>
    </row>
    <row r="12" spans="2:13" ht="4.9000000000000004" customHeight="1" x14ac:dyDescent="0.2">
      <c r="B12" s="471"/>
      <c r="C12" s="472"/>
      <c r="D12" s="466"/>
      <c r="E12" s="479"/>
      <c r="F12" s="466"/>
      <c r="G12" s="466"/>
      <c r="H12" s="466"/>
      <c r="I12" s="466"/>
      <c r="J12" s="466"/>
      <c r="K12" s="466"/>
      <c r="L12" s="466"/>
      <c r="M12" s="467"/>
    </row>
    <row r="13" spans="2:13" ht="13.15" customHeight="1" x14ac:dyDescent="0.2">
      <c r="B13" s="668" t="s">
        <v>1997</v>
      </c>
      <c r="C13" s="665"/>
      <c r="D13" s="665"/>
      <c r="E13" s="460"/>
      <c r="F13" s="465"/>
      <c r="G13" s="466"/>
      <c r="H13" s="466"/>
      <c r="I13" s="466"/>
      <c r="J13" s="466"/>
      <c r="K13" s="466"/>
      <c r="L13" s="466"/>
      <c r="M13" s="467"/>
    </row>
    <row r="14" spans="2:13" ht="13.15" customHeight="1" x14ac:dyDescent="0.2">
      <c r="B14" s="464"/>
      <c r="C14" s="665" t="s">
        <v>1998</v>
      </c>
      <c r="D14" s="665"/>
      <c r="E14" s="460"/>
      <c r="F14" s="465"/>
      <c r="G14" s="466"/>
      <c r="H14" s="466"/>
      <c r="I14" s="466"/>
      <c r="J14" s="466"/>
      <c r="K14" s="466"/>
      <c r="L14" s="466"/>
      <c r="M14" s="467"/>
    </row>
    <row r="15" spans="2:13" ht="6" customHeight="1" x14ac:dyDescent="0.2">
      <c r="B15" s="483"/>
      <c r="C15" s="484"/>
      <c r="D15" s="484"/>
      <c r="E15" s="474"/>
      <c r="F15" s="484"/>
      <c r="G15" s="466"/>
      <c r="H15" s="466"/>
      <c r="I15" s="466"/>
      <c r="J15" s="466"/>
      <c r="K15" s="466"/>
      <c r="L15" s="466"/>
      <c r="M15" s="467"/>
    </row>
    <row r="16" spans="2:13" x14ac:dyDescent="0.2">
      <c r="B16" s="471" t="s">
        <v>1999</v>
      </c>
      <c r="C16" s="472"/>
      <c r="D16" s="466" t="s">
        <v>2000</v>
      </c>
      <c r="E16" s="479">
        <v>6220</v>
      </c>
      <c r="F16" s="466" t="s">
        <v>2001</v>
      </c>
      <c r="G16" s="485">
        <v>0</v>
      </c>
      <c r="H16" s="486">
        <v>0</v>
      </c>
      <c r="I16" s="486">
        <v>0</v>
      </c>
      <c r="J16" s="486">
        <v>692546.69</v>
      </c>
      <c r="K16" s="486">
        <v>0</v>
      </c>
      <c r="L16" s="487">
        <f>IFERROR(K16/H16,0)</f>
        <v>0</v>
      </c>
      <c r="M16" s="488">
        <f>IFERROR(K16/I16,0)</f>
        <v>0</v>
      </c>
    </row>
    <row r="17" spans="2:13" x14ac:dyDescent="0.2">
      <c r="B17" s="471"/>
      <c r="C17" s="472"/>
      <c r="D17" s="466"/>
      <c r="E17" s="479"/>
      <c r="F17" s="466"/>
      <c r="G17" s="476">
        <f>SUM(G16:G16)</f>
        <v>0</v>
      </c>
      <c r="H17" s="476">
        <f>SUM(H16:H16)</f>
        <v>0</v>
      </c>
      <c r="I17" s="476">
        <f>SUM(I16:I16)</f>
        <v>0</v>
      </c>
      <c r="J17" s="476">
        <f>SUM(J16:J16)</f>
        <v>692546.69</v>
      </c>
      <c r="K17" s="476">
        <f>SUM(K16:K16)</f>
        <v>0</v>
      </c>
      <c r="L17" s="477">
        <f>IFERROR(K17/H17,0)</f>
        <v>0</v>
      </c>
      <c r="M17" s="478">
        <f>IFERROR(K17/I17,0)</f>
        <v>0</v>
      </c>
    </row>
    <row r="18" spans="2:13" x14ac:dyDescent="0.2">
      <c r="B18" s="489"/>
      <c r="C18" s="490"/>
      <c r="D18" s="491"/>
      <c r="E18" s="492"/>
      <c r="F18" s="491"/>
      <c r="G18" s="491"/>
      <c r="H18" s="491"/>
      <c r="I18" s="491"/>
      <c r="J18" s="491"/>
      <c r="K18" s="491"/>
      <c r="L18" s="491"/>
      <c r="M18" s="493"/>
    </row>
    <row r="19" spans="2:13" x14ac:dyDescent="0.2">
      <c r="B19" s="666" t="s">
        <v>2002</v>
      </c>
      <c r="C19" s="667"/>
      <c r="D19" s="667"/>
      <c r="E19" s="667"/>
      <c r="F19" s="667"/>
      <c r="G19" s="480">
        <f>+G17</f>
        <v>0</v>
      </c>
      <c r="H19" s="480">
        <f>+H17</f>
        <v>0</v>
      </c>
      <c r="I19" s="480">
        <f>+I17</f>
        <v>0</v>
      </c>
      <c r="J19" s="480">
        <f>+J17</f>
        <v>692546.69</v>
      </c>
      <c r="K19" s="480">
        <f>+K17</f>
        <v>0</v>
      </c>
      <c r="L19" s="481">
        <f>IFERROR(K19/H19,0)</f>
        <v>0</v>
      </c>
      <c r="M19" s="482">
        <f>IFERROR(K19/I19,0)</f>
        <v>0</v>
      </c>
    </row>
    <row r="20" spans="2:13" x14ac:dyDescent="0.2">
      <c r="B20" s="494"/>
      <c r="C20" s="495"/>
      <c r="D20" s="496"/>
      <c r="E20" s="497"/>
      <c r="F20" s="496"/>
      <c r="G20" s="496"/>
      <c r="H20" s="496"/>
      <c r="I20" s="496"/>
      <c r="J20" s="496"/>
      <c r="K20" s="496"/>
      <c r="L20" s="496"/>
      <c r="M20" s="498"/>
    </row>
    <row r="21" spans="2:13" x14ac:dyDescent="0.2">
      <c r="B21" s="651" t="s">
        <v>2003</v>
      </c>
      <c r="C21" s="652"/>
      <c r="D21" s="652"/>
      <c r="E21" s="652"/>
      <c r="F21" s="652"/>
      <c r="G21" s="499">
        <f>+G11+G19</f>
        <v>0</v>
      </c>
      <c r="H21" s="499">
        <f>+H11+H19</f>
        <v>0</v>
      </c>
      <c r="I21" s="499">
        <f>+I11+I19</f>
        <v>0</v>
      </c>
      <c r="J21" s="499">
        <f>+J11+J19</f>
        <v>692546.69</v>
      </c>
      <c r="K21" s="499">
        <f>+K11+K19</f>
        <v>0</v>
      </c>
      <c r="L21" s="500">
        <f>IFERROR(K21/H21,0)</f>
        <v>0</v>
      </c>
      <c r="M21" s="501">
        <f>IFERROR(K21/I21,0)</f>
        <v>0</v>
      </c>
    </row>
    <row r="22" spans="2:13" x14ac:dyDescent="0.2">
      <c r="B22" s="502"/>
      <c r="C22" s="503"/>
      <c r="D22" s="503"/>
      <c r="E22" s="504"/>
      <c r="F22" s="503"/>
      <c r="G22" s="503"/>
      <c r="H22" s="503"/>
      <c r="I22" s="503"/>
      <c r="J22" s="503"/>
      <c r="K22" s="503"/>
      <c r="L22" s="503"/>
      <c r="M22" s="505"/>
    </row>
    <row r="23" spans="2:13" ht="15" x14ac:dyDescent="0.25">
      <c r="B23" s="506" t="s">
        <v>668</v>
      </c>
      <c r="C23" s="506"/>
      <c r="D23" s="507"/>
      <c r="E23" s="508"/>
      <c r="F23" s="507"/>
      <c r="G23" s="507"/>
      <c r="H23" s="507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1:F21"/>
    <mergeCell ref="K3:K5"/>
    <mergeCell ref="L3:M3"/>
    <mergeCell ref="L4:L5"/>
    <mergeCell ref="M4:M5"/>
    <mergeCell ref="B6:D6"/>
    <mergeCell ref="J6:K6"/>
    <mergeCell ref="C7:D7"/>
    <mergeCell ref="B11:F11"/>
    <mergeCell ref="B13:D13"/>
    <mergeCell ref="C14:D14"/>
    <mergeCell ref="B19:F19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24"/>
  <sheetViews>
    <sheetView zoomScaleNormal="100" workbookViewId="0">
      <pane xSplit="2" ySplit="2" topLeftCell="M3" activePane="bottomRight" state="frozen"/>
      <selection pane="topRight" activeCell="C1" sqref="C1"/>
      <selection pane="bottomLeft" activeCell="A3" sqref="A3"/>
      <selection pane="bottomRight" sqref="A1:AC1"/>
    </sheetView>
  </sheetViews>
  <sheetFormatPr baseColWidth="10" defaultRowHeight="11.25" x14ac:dyDescent="0.2"/>
  <cols>
    <col min="1" max="1" width="34" style="206" customWidth="1"/>
    <col min="2" max="2" width="10.83203125" style="206" customWidth="1"/>
    <col min="3" max="3" width="11.83203125" style="206" customWidth="1"/>
    <col min="4" max="4" width="68.5" style="206" customWidth="1"/>
    <col min="5" max="5" width="5.6640625" style="206" customWidth="1"/>
    <col min="6" max="6" width="6.6640625" style="206" customWidth="1"/>
    <col min="7" max="7" width="3.6640625" style="206" customWidth="1"/>
    <col min="8" max="8" width="4.1640625" style="206" customWidth="1"/>
    <col min="9" max="9" width="4" style="206" customWidth="1"/>
    <col min="10" max="11" width="5.83203125" style="206" customWidth="1"/>
    <col min="12" max="12" width="11.83203125" style="206" customWidth="1"/>
    <col min="13" max="13" width="9.1640625" style="206" customWidth="1"/>
    <col min="14" max="14" width="5.33203125" style="206" customWidth="1"/>
    <col min="15" max="15" width="14.33203125" style="206" customWidth="1"/>
    <col min="16" max="16" width="9.83203125" style="206" customWidth="1"/>
    <col min="17" max="17" width="10" style="206" customWidth="1"/>
    <col min="18" max="18" width="9.1640625" style="206" customWidth="1"/>
    <col min="19" max="19" width="6.33203125" style="206" customWidth="1"/>
    <col min="20" max="20" width="8.33203125" style="206" customWidth="1"/>
    <col min="21" max="21" width="8.5" style="206" customWidth="1"/>
    <col min="22" max="22" width="8.33203125" style="206" customWidth="1"/>
    <col min="23" max="23" width="11.1640625" style="206" customWidth="1"/>
    <col min="24" max="24" width="7.83203125" style="206" customWidth="1"/>
    <col min="25" max="27" width="13.33203125" style="269" customWidth="1"/>
    <col min="28" max="28" width="11.83203125" style="206" customWidth="1"/>
    <col min="29" max="29" width="11" style="206" customWidth="1"/>
    <col min="30" max="16384" width="12" style="520"/>
  </cols>
  <sheetData>
    <row r="1" spans="1:29" s="36" customFormat="1" ht="60" customHeight="1" x14ac:dyDescent="0.2">
      <c r="A1" s="690" t="s">
        <v>2045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</row>
    <row r="2" spans="1:29" s="36" customFormat="1" ht="44.1" customHeight="1" x14ac:dyDescent="0.2">
      <c r="A2" s="510" t="s">
        <v>2004</v>
      </c>
      <c r="B2" s="510" t="s">
        <v>2005</v>
      </c>
      <c r="C2" s="510" t="s">
        <v>2006</v>
      </c>
      <c r="D2" s="510" t="s">
        <v>2007</v>
      </c>
      <c r="E2" s="510" t="s">
        <v>2008</v>
      </c>
      <c r="F2" s="510" t="s">
        <v>2009</v>
      </c>
      <c r="G2" s="510" t="s">
        <v>2010</v>
      </c>
      <c r="H2" s="511" t="s">
        <v>2011</v>
      </c>
      <c r="I2" s="511" t="s">
        <v>2012</v>
      </c>
      <c r="J2" s="511" t="s">
        <v>2013</v>
      </c>
      <c r="K2" s="511" t="s">
        <v>2014</v>
      </c>
      <c r="L2" s="511" t="s">
        <v>2015</v>
      </c>
      <c r="M2" s="511" t="s">
        <v>2016</v>
      </c>
      <c r="N2" s="511" t="s">
        <v>2017</v>
      </c>
      <c r="O2" s="511" t="s">
        <v>2018</v>
      </c>
      <c r="P2" s="511" t="s">
        <v>2019</v>
      </c>
      <c r="Q2" s="511" t="s">
        <v>2020</v>
      </c>
      <c r="R2" s="512" t="s">
        <v>2021</v>
      </c>
      <c r="S2" s="513" t="s">
        <v>2022</v>
      </c>
      <c r="T2" s="511" t="s">
        <v>2023</v>
      </c>
      <c r="U2" s="511" t="s">
        <v>2024</v>
      </c>
      <c r="V2" s="511" t="s">
        <v>2025</v>
      </c>
      <c r="W2" s="511" t="s">
        <v>2026</v>
      </c>
      <c r="X2" s="513" t="s">
        <v>2027</v>
      </c>
      <c r="Y2" s="514" t="s">
        <v>2028</v>
      </c>
      <c r="Z2" s="514" t="s">
        <v>2029</v>
      </c>
      <c r="AA2" s="514" t="s">
        <v>2030</v>
      </c>
      <c r="AB2" s="513" t="s">
        <v>2031</v>
      </c>
      <c r="AC2" s="513" t="s">
        <v>2032</v>
      </c>
    </row>
    <row r="3" spans="1:29" ht="22.5" x14ac:dyDescent="0.2">
      <c r="A3" s="515" t="s">
        <v>792</v>
      </c>
      <c r="B3" s="516" t="s">
        <v>2033</v>
      </c>
      <c r="C3" s="517" t="s">
        <v>786</v>
      </c>
      <c r="D3" s="517" t="s">
        <v>787</v>
      </c>
      <c r="E3" s="517"/>
      <c r="F3" s="517"/>
      <c r="G3" s="517" t="s">
        <v>788</v>
      </c>
      <c r="H3" s="517" t="s">
        <v>789</v>
      </c>
      <c r="I3" s="517" t="s">
        <v>790</v>
      </c>
      <c r="J3" s="517" t="s">
        <v>791</v>
      </c>
      <c r="K3" s="517">
        <v>3059</v>
      </c>
      <c r="L3" s="517"/>
      <c r="M3" s="517"/>
      <c r="N3" s="517"/>
      <c r="O3" s="517" t="s">
        <v>2034</v>
      </c>
      <c r="P3" s="517"/>
      <c r="Q3" s="517"/>
      <c r="R3" s="517" t="s">
        <v>791</v>
      </c>
      <c r="S3" s="517"/>
      <c r="T3" s="517"/>
      <c r="U3" s="564">
        <f t="shared" ref="U3:U4" si="0">+AA3/Z3</f>
        <v>2.1104634420235652E-2</v>
      </c>
      <c r="V3" s="564">
        <v>2.1104634420235652E-2</v>
      </c>
      <c r="W3" s="517"/>
      <c r="X3" s="517"/>
      <c r="Y3" s="518">
        <v>3957100.28</v>
      </c>
      <c r="Z3" s="518">
        <v>6574320.9400000004</v>
      </c>
      <c r="AA3" s="518">
        <v>138748.64000000001</v>
      </c>
      <c r="AB3" s="517">
        <v>138748.64000000001</v>
      </c>
      <c r="AC3" s="519">
        <v>138748.64000000001</v>
      </c>
    </row>
    <row r="4" spans="1:29" ht="22.5" customHeight="1" x14ac:dyDescent="0.2">
      <c r="A4" s="515" t="s">
        <v>795</v>
      </c>
      <c r="B4" s="516" t="s">
        <v>2035</v>
      </c>
      <c r="C4" s="517" t="s">
        <v>786</v>
      </c>
      <c r="D4" s="517" t="s">
        <v>793</v>
      </c>
      <c r="E4" s="517"/>
      <c r="F4" s="517"/>
      <c r="G4" s="517" t="s">
        <v>788</v>
      </c>
      <c r="H4" s="517" t="s">
        <v>789</v>
      </c>
      <c r="I4" s="517" t="s">
        <v>790</v>
      </c>
      <c r="J4" s="517" t="s">
        <v>794</v>
      </c>
      <c r="K4" s="517">
        <v>3059</v>
      </c>
      <c r="L4" s="517"/>
      <c r="M4" s="517"/>
      <c r="N4" s="517"/>
      <c r="O4" s="517" t="s">
        <v>2034</v>
      </c>
      <c r="P4" s="517"/>
      <c r="Q4" s="517"/>
      <c r="R4" s="517" t="s">
        <v>794</v>
      </c>
      <c r="S4" s="517"/>
      <c r="T4" s="517"/>
      <c r="U4" s="564">
        <f t="shared" si="0"/>
        <v>4.861972686865711E-3</v>
      </c>
      <c r="V4" s="564">
        <v>4.861972686865711E-3</v>
      </c>
      <c r="W4" s="517"/>
      <c r="X4" s="517"/>
      <c r="Y4" s="518">
        <v>272540.79999999999</v>
      </c>
      <c r="Z4" s="518">
        <v>521331.6</v>
      </c>
      <c r="AA4" s="518">
        <v>2534.6999999999998</v>
      </c>
      <c r="AB4" s="517">
        <v>2534.6999999999998</v>
      </c>
      <c r="AC4" s="519">
        <v>2534.6999999999998</v>
      </c>
    </row>
    <row r="5" spans="1:29" ht="22.5" customHeight="1" x14ac:dyDescent="0.2">
      <c r="A5" s="515" t="s">
        <v>797</v>
      </c>
      <c r="B5" s="510"/>
      <c r="C5" s="517" t="s">
        <v>786</v>
      </c>
      <c r="D5" s="517" t="s">
        <v>787</v>
      </c>
      <c r="E5" s="517"/>
      <c r="F5" s="517"/>
      <c r="G5" s="517" t="s">
        <v>788</v>
      </c>
      <c r="H5" s="517" t="s">
        <v>789</v>
      </c>
      <c r="I5" s="517" t="s">
        <v>790</v>
      </c>
      <c r="J5" s="517" t="s">
        <v>796</v>
      </c>
      <c r="K5" s="517">
        <v>3059</v>
      </c>
      <c r="L5" s="517"/>
      <c r="M5" s="517"/>
      <c r="N5" s="517"/>
      <c r="O5" s="517" t="s">
        <v>2036</v>
      </c>
      <c r="P5" s="517"/>
      <c r="Q5" s="517"/>
      <c r="R5" s="517" t="s">
        <v>796</v>
      </c>
      <c r="S5" s="517"/>
      <c r="T5" s="517"/>
      <c r="U5" s="564">
        <f>+AA5/Z5</f>
        <v>5.0954480081759727E-2</v>
      </c>
      <c r="V5" s="564">
        <v>5.0954480081759727E-2</v>
      </c>
      <c r="W5" s="517"/>
      <c r="X5" s="517"/>
      <c r="Y5" s="518">
        <v>2673266</v>
      </c>
      <c r="Z5" s="518">
        <v>3018131.08</v>
      </c>
      <c r="AA5" s="518">
        <v>153787.29999999999</v>
      </c>
      <c r="AB5" s="517">
        <v>153787.29999999999</v>
      </c>
      <c r="AC5" s="519">
        <v>153787.29999999999</v>
      </c>
    </row>
    <row r="6" spans="1:29" ht="22.5" customHeight="1" x14ac:dyDescent="0.2">
      <c r="A6" s="515" t="s">
        <v>799</v>
      </c>
      <c r="B6" s="521" t="s">
        <v>2037</v>
      </c>
      <c r="C6" s="517" t="s">
        <v>786</v>
      </c>
      <c r="D6" s="517" t="s">
        <v>787</v>
      </c>
      <c r="E6" s="517"/>
      <c r="F6" s="517"/>
      <c r="G6" s="517" t="s">
        <v>788</v>
      </c>
      <c r="H6" s="517" t="s">
        <v>789</v>
      </c>
      <c r="I6" s="517" t="s">
        <v>790</v>
      </c>
      <c r="J6" s="517" t="s">
        <v>798</v>
      </c>
      <c r="K6" s="517">
        <v>3059</v>
      </c>
      <c r="L6" s="517"/>
      <c r="M6" s="517"/>
      <c r="N6" s="517"/>
      <c r="O6" s="517" t="s">
        <v>2038</v>
      </c>
      <c r="P6" s="517"/>
      <c r="Q6" s="517"/>
      <c r="R6" s="517" t="s">
        <v>798</v>
      </c>
      <c r="S6" s="517"/>
      <c r="T6" s="517"/>
      <c r="U6" s="564">
        <f t="shared" ref="U6:U13" si="1">+AA6/Z6</f>
        <v>6.1492383042564616E-3</v>
      </c>
      <c r="V6" s="564">
        <v>6.1492383042564616E-3</v>
      </c>
      <c r="W6" s="517"/>
      <c r="X6" s="517"/>
      <c r="Y6" s="518">
        <v>618296.09</v>
      </c>
      <c r="Z6" s="518">
        <v>1236592.18</v>
      </c>
      <c r="AA6" s="518">
        <v>7604.1</v>
      </c>
      <c r="AB6" s="517">
        <v>7604.1</v>
      </c>
      <c r="AC6" s="519">
        <v>7604.1</v>
      </c>
    </row>
    <row r="7" spans="1:29" ht="22.5" customHeight="1" x14ac:dyDescent="0.2">
      <c r="A7" s="515" t="s">
        <v>801</v>
      </c>
      <c r="B7" s="522" t="s">
        <v>615</v>
      </c>
      <c r="C7" s="517" t="s">
        <v>786</v>
      </c>
      <c r="D7" s="517" t="s">
        <v>787</v>
      </c>
      <c r="E7" s="517"/>
      <c r="F7" s="517"/>
      <c r="G7" s="517" t="s">
        <v>788</v>
      </c>
      <c r="H7" s="517" t="s">
        <v>789</v>
      </c>
      <c r="I7" s="517" t="s">
        <v>790</v>
      </c>
      <c r="J7" s="517" t="s">
        <v>800</v>
      </c>
      <c r="K7" s="517">
        <v>3059</v>
      </c>
      <c r="L7" s="517"/>
      <c r="M7" s="517"/>
      <c r="N7" s="517"/>
      <c r="O7" s="517" t="s">
        <v>2039</v>
      </c>
      <c r="P7" s="517"/>
      <c r="Q7" s="517"/>
      <c r="R7" s="517" t="s">
        <v>800</v>
      </c>
      <c r="S7" s="517"/>
      <c r="T7" s="517"/>
      <c r="U7" s="564">
        <f t="shared" si="1"/>
        <v>1.842223884821142E-3</v>
      </c>
      <c r="V7" s="564">
        <v>1.842223884821142E-3</v>
      </c>
      <c r="W7" s="517"/>
      <c r="X7" s="517"/>
      <c r="Y7" s="518">
        <v>137589.14000000001</v>
      </c>
      <c r="Z7" s="518">
        <v>275178.28000000003</v>
      </c>
      <c r="AA7" s="518">
        <v>506.94</v>
      </c>
      <c r="AB7" s="517">
        <v>506.94</v>
      </c>
      <c r="AC7" s="519">
        <v>506.94</v>
      </c>
    </row>
    <row r="8" spans="1:29" ht="22.5" customHeight="1" x14ac:dyDescent="0.2">
      <c r="A8" s="515" t="s">
        <v>803</v>
      </c>
      <c r="B8" s="510"/>
      <c r="C8" s="517" t="s">
        <v>786</v>
      </c>
      <c r="D8" s="517" t="s">
        <v>787</v>
      </c>
      <c r="E8" s="517"/>
      <c r="F8" s="517"/>
      <c r="G8" s="517" t="s">
        <v>788</v>
      </c>
      <c r="H8" s="517" t="s">
        <v>789</v>
      </c>
      <c r="I8" s="517" t="s">
        <v>790</v>
      </c>
      <c r="J8" s="517" t="s">
        <v>802</v>
      </c>
      <c r="K8" s="517">
        <v>3059</v>
      </c>
      <c r="L8" s="517"/>
      <c r="M8" s="517"/>
      <c r="N8" s="517"/>
      <c r="O8" s="517" t="s">
        <v>2040</v>
      </c>
      <c r="P8" s="517"/>
      <c r="Q8" s="517"/>
      <c r="R8" s="517" t="s">
        <v>802</v>
      </c>
      <c r="S8" s="517"/>
      <c r="T8" s="517"/>
      <c r="U8" s="564">
        <f t="shared" si="1"/>
        <v>1.0188077694191265E-3</v>
      </c>
      <c r="V8" s="564">
        <v>1.0188077694191265E-3</v>
      </c>
      <c r="W8" s="517"/>
      <c r="X8" s="517"/>
      <c r="Y8" s="518">
        <v>248790.8</v>
      </c>
      <c r="Z8" s="518">
        <v>497581.6</v>
      </c>
      <c r="AA8" s="518">
        <v>506.94</v>
      </c>
      <c r="AB8" s="517">
        <v>506.94</v>
      </c>
      <c r="AC8" s="519">
        <v>506.94</v>
      </c>
    </row>
    <row r="9" spans="1:29" ht="22.5" customHeight="1" x14ac:dyDescent="0.2">
      <c r="A9" s="515" t="s">
        <v>806</v>
      </c>
      <c r="B9" s="521" t="s">
        <v>2041</v>
      </c>
      <c r="C9" s="517" t="s">
        <v>786</v>
      </c>
      <c r="D9" s="517" t="s">
        <v>804</v>
      </c>
      <c r="E9" s="517"/>
      <c r="F9" s="517"/>
      <c r="G9" s="517" t="s">
        <v>788</v>
      </c>
      <c r="H9" s="517" t="s">
        <v>789</v>
      </c>
      <c r="I9" s="517" t="s">
        <v>790</v>
      </c>
      <c r="J9" s="517" t="s">
        <v>805</v>
      </c>
      <c r="K9" s="517">
        <v>3059</v>
      </c>
      <c r="L9" s="517"/>
      <c r="M9" s="517"/>
      <c r="N9" s="517"/>
      <c r="O9" s="517" t="s">
        <v>2042</v>
      </c>
      <c r="P9" s="517"/>
      <c r="Q9" s="517"/>
      <c r="R9" s="517" t="s">
        <v>805</v>
      </c>
      <c r="S9" s="517"/>
      <c r="T9" s="517"/>
      <c r="U9" s="564">
        <f t="shared" si="1"/>
        <v>3.2187314691705181E-2</v>
      </c>
      <c r="V9" s="564">
        <v>3.2187314691705181E-2</v>
      </c>
      <c r="W9" s="517"/>
      <c r="X9" s="517"/>
      <c r="Y9" s="518">
        <v>402044.35</v>
      </c>
      <c r="Z9" s="518">
        <v>1172960.8500000001</v>
      </c>
      <c r="AA9" s="518">
        <v>37754.46</v>
      </c>
      <c r="AB9" s="517">
        <v>37754.46</v>
      </c>
      <c r="AC9" s="519">
        <v>37754.46</v>
      </c>
    </row>
    <row r="10" spans="1:29" ht="22.5" customHeight="1" x14ac:dyDescent="0.2">
      <c r="A10" s="515" t="s">
        <v>809</v>
      </c>
      <c r="B10" s="522" t="s">
        <v>2043</v>
      </c>
      <c r="C10" s="517" t="s">
        <v>786</v>
      </c>
      <c r="D10" s="517" t="s">
        <v>807</v>
      </c>
      <c r="E10" s="517"/>
      <c r="F10" s="517"/>
      <c r="G10" s="517" t="s">
        <v>788</v>
      </c>
      <c r="H10" s="517" t="s">
        <v>789</v>
      </c>
      <c r="I10" s="517" t="s">
        <v>790</v>
      </c>
      <c r="J10" s="517" t="s">
        <v>808</v>
      </c>
      <c r="K10" s="517">
        <v>3059</v>
      </c>
      <c r="L10" s="517"/>
      <c r="M10" s="517"/>
      <c r="N10" s="517"/>
      <c r="O10" s="517" t="s">
        <v>2044</v>
      </c>
      <c r="P10" s="517"/>
      <c r="Q10" s="517"/>
      <c r="R10" s="517" t="s">
        <v>808</v>
      </c>
      <c r="S10" s="517"/>
      <c r="T10" s="517"/>
      <c r="U10" s="564">
        <f t="shared" si="1"/>
        <v>4.2102005800050855E-3</v>
      </c>
      <c r="V10" s="564">
        <v>4.2102005800050855E-3</v>
      </c>
      <c r="W10" s="517"/>
      <c r="X10" s="517"/>
      <c r="Y10" s="518">
        <v>245815.13</v>
      </c>
      <c r="Z10" s="518">
        <v>481630.26</v>
      </c>
      <c r="AA10" s="518">
        <v>2027.76</v>
      </c>
      <c r="AB10" s="517">
        <v>2027.76</v>
      </c>
      <c r="AC10" s="519">
        <v>2027.76</v>
      </c>
    </row>
    <row r="11" spans="1:29" ht="22.5" customHeight="1" x14ac:dyDescent="0.2">
      <c r="A11" s="515" t="s">
        <v>812</v>
      </c>
      <c r="B11" s="523"/>
      <c r="C11" s="517" t="s">
        <v>786</v>
      </c>
      <c r="D11" s="517" t="s">
        <v>810</v>
      </c>
      <c r="E11" s="517"/>
      <c r="F11" s="517"/>
      <c r="G11" s="517" t="s">
        <v>788</v>
      </c>
      <c r="H11" s="517" t="s">
        <v>789</v>
      </c>
      <c r="I11" s="517" t="s">
        <v>790</v>
      </c>
      <c r="J11" s="517" t="s">
        <v>811</v>
      </c>
      <c r="K11" s="517">
        <v>3059</v>
      </c>
      <c r="L11" s="517"/>
      <c r="M11" s="517"/>
      <c r="N11" s="517"/>
      <c r="O11" s="517"/>
      <c r="P11" s="517"/>
      <c r="Q11" s="517"/>
      <c r="R11" s="517" t="s">
        <v>811</v>
      </c>
      <c r="S11" s="517"/>
      <c r="T11" s="517"/>
      <c r="U11" s="564">
        <f t="shared" si="1"/>
        <v>3.7883247290321034E-3</v>
      </c>
      <c r="V11" s="564">
        <v>3.7883247290321034E-3</v>
      </c>
      <c r="W11" s="517"/>
      <c r="X11" s="517"/>
      <c r="Y11" s="518">
        <v>840582.03</v>
      </c>
      <c r="Z11" s="518">
        <v>1338164.06</v>
      </c>
      <c r="AA11" s="518">
        <v>5069.3999999999996</v>
      </c>
      <c r="AB11" s="517">
        <v>5069.3999999999996</v>
      </c>
      <c r="AC11" s="519">
        <v>5069.3999999999996</v>
      </c>
    </row>
    <row r="12" spans="1:29" ht="22.5" customHeight="1" x14ac:dyDescent="0.2">
      <c r="A12" s="515" t="s">
        <v>815</v>
      </c>
      <c r="B12" s="523"/>
      <c r="C12" s="517" t="s">
        <v>786</v>
      </c>
      <c r="D12" s="517" t="s">
        <v>813</v>
      </c>
      <c r="E12" s="517"/>
      <c r="F12" s="517"/>
      <c r="G12" s="517" t="s">
        <v>788</v>
      </c>
      <c r="H12" s="517" t="s">
        <v>789</v>
      </c>
      <c r="I12" s="517" t="s">
        <v>790</v>
      </c>
      <c r="J12" s="517" t="s">
        <v>814</v>
      </c>
      <c r="K12" s="517">
        <v>3059</v>
      </c>
      <c r="L12" s="517"/>
      <c r="M12" s="517"/>
      <c r="N12" s="517"/>
      <c r="O12" s="517"/>
      <c r="P12" s="517"/>
      <c r="Q12" s="517"/>
      <c r="R12" s="517" t="s">
        <v>814</v>
      </c>
      <c r="S12" s="517"/>
      <c r="T12" s="517"/>
      <c r="U12" s="564">
        <f t="shared" si="1"/>
        <v>3.4037051637407089E-3</v>
      </c>
      <c r="V12" s="564">
        <v>3.4037051637407089E-3</v>
      </c>
      <c r="W12" s="517"/>
      <c r="X12" s="517"/>
      <c r="Y12" s="518">
        <v>855507.32</v>
      </c>
      <c r="Z12" s="518">
        <v>1638314.64</v>
      </c>
      <c r="AA12" s="518">
        <v>5576.34</v>
      </c>
      <c r="AB12" s="517">
        <v>5576.34</v>
      </c>
      <c r="AC12" s="519">
        <v>5576.34</v>
      </c>
    </row>
    <row r="13" spans="1:29" ht="22.5" customHeight="1" x14ac:dyDescent="0.2">
      <c r="A13" s="515" t="s">
        <v>816</v>
      </c>
      <c r="B13" s="523"/>
      <c r="C13" s="517" t="s">
        <v>786</v>
      </c>
      <c r="D13" s="517" t="s">
        <v>816</v>
      </c>
      <c r="E13" s="517"/>
      <c r="F13" s="517"/>
      <c r="G13" s="517" t="s">
        <v>788</v>
      </c>
      <c r="H13" s="517" t="s">
        <v>789</v>
      </c>
      <c r="I13" s="517" t="s">
        <v>790</v>
      </c>
      <c r="J13" s="517" t="s">
        <v>817</v>
      </c>
      <c r="K13" s="517">
        <v>3059</v>
      </c>
      <c r="L13" s="517"/>
      <c r="M13" s="517"/>
      <c r="N13" s="517"/>
      <c r="O13" s="517"/>
      <c r="P13" s="517"/>
      <c r="Q13" s="517"/>
      <c r="R13" s="517" t="s">
        <v>817</v>
      </c>
      <c r="S13" s="517"/>
      <c r="T13" s="517"/>
      <c r="U13" s="564">
        <f t="shared" si="1"/>
        <v>5.217678062244077E-3</v>
      </c>
      <c r="V13" s="564">
        <v>5.217678062244077E-3</v>
      </c>
      <c r="W13" s="517"/>
      <c r="X13" s="517"/>
      <c r="Y13" s="518">
        <v>248790.8</v>
      </c>
      <c r="Z13" s="518">
        <v>485790.8</v>
      </c>
      <c r="AA13" s="518">
        <v>2534.6999999999998</v>
      </c>
      <c r="AB13" s="517">
        <v>2534.6999999999998</v>
      </c>
      <c r="AC13" s="519">
        <v>2534.6999999999998</v>
      </c>
    </row>
    <row r="18" spans="4:8" x14ac:dyDescent="0.2">
      <c r="D18" s="310"/>
      <c r="E18" s="310"/>
      <c r="F18" s="292"/>
      <c r="G18" s="310"/>
      <c r="H18" s="292"/>
    </row>
    <row r="19" spans="4:8" x14ac:dyDescent="0.2">
      <c r="D19" s="311"/>
      <c r="E19" s="311"/>
      <c r="F19" s="292"/>
      <c r="G19" s="311"/>
      <c r="H19" s="292"/>
    </row>
    <row r="20" spans="4:8" x14ac:dyDescent="0.2">
      <c r="D20" s="311"/>
      <c r="E20" s="311"/>
      <c r="F20" s="292"/>
      <c r="G20" s="311"/>
      <c r="H20" s="292"/>
    </row>
    <row r="21" spans="4:8" x14ac:dyDescent="0.2">
      <c r="D21" s="311"/>
      <c r="E21" s="312"/>
      <c r="F21" s="292"/>
      <c r="G21" s="312"/>
      <c r="H21" s="292"/>
    </row>
    <row r="22" spans="4:8" x14ac:dyDescent="0.2">
      <c r="D22" s="311"/>
      <c r="E22" s="311"/>
      <c r="F22" s="292"/>
      <c r="G22" s="311"/>
      <c r="H22" s="292"/>
    </row>
    <row r="23" spans="4:8" x14ac:dyDescent="0.2">
      <c r="D23" s="293"/>
      <c r="E23" s="293"/>
      <c r="F23" s="293"/>
      <c r="G23" s="293"/>
      <c r="H23" s="294"/>
    </row>
    <row r="24" spans="4:8" x14ac:dyDescent="0.2">
      <c r="D24" s="449"/>
      <c r="E24" s="449"/>
      <c r="F24" s="449"/>
      <c r="G24" s="449"/>
      <c r="H24" s="458"/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41"/>
  <sheetViews>
    <sheetView showGridLines="0" tabSelected="1" workbookViewId="0">
      <selection activeCell="A2" sqref="A2:B2"/>
    </sheetView>
  </sheetViews>
  <sheetFormatPr baseColWidth="10" defaultColWidth="13.33203125" defaultRowHeight="11.25" x14ac:dyDescent="0.2"/>
  <cols>
    <col min="1" max="1" width="3.1640625" style="714" customWidth="1"/>
    <col min="2" max="2" width="51.33203125" style="714" customWidth="1"/>
    <col min="3" max="5" width="25.5" style="714" customWidth="1"/>
    <col min="6" max="16384" width="13.33203125" style="714"/>
  </cols>
  <sheetData>
    <row r="1" spans="1:5" ht="39.950000000000003" customHeight="1" x14ac:dyDescent="0.2">
      <c r="A1" s="711" t="s">
        <v>2167</v>
      </c>
      <c r="B1" s="712"/>
      <c r="C1" s="712"/>
      <c r="D1" s="712"/>
      <c r="E1" s="713"/>
    </row>
    <row r="2" spans="1:5" ht="22.5" x14ac:dyDescent="0.2">
      <c r="A2" s="715" t="s">
        <v>117</v>
      </c>
      <c r="B2" s="716"/>
      <c r="C2" s="717" t="s">
        <v>2168</v>
      </c>
      <c r="D2" s="717" t="s">
        <v>609</v>
      </c>
      <c r="E2" s="717" t="s">
        <v>2169</v>
      </c>
    </row>
    <row r="3" spans="1:5" x14ac:dyDescent="0.2">
      <c r="A3" s="718" t="s">
        <v>2170</v>
      </c>
      <c r="B3" s="719"/>
      <c r="C3" s="720">
        <f>SUM(C4:C13)</f>
        <v>10500322.74</v>
      </c>
      <c r="D3" s="720">
        <f t="shared" ref="D3:E3" si="0">SUM(D4:D13)</f>
        <v>12526368.789999999</v>
      </c>
      <c r="E3" s="721">
        <f t="shared" si="0"/>
        <v>11034129.4</v>
      </c>
    </row>
    <row r="4" spans="1:5" x14ac:dyDescent="0.2">
      <c r="A4" s="722"/>
      <c r="B4" s="723" t="s">
        <v>62</v>
      </c>
      <c r="C4" s="724">
        <v>0</v>
      </c>
      <c r="D4" s="724">
        <v>0</v>
      </c>
      <c r="E4" s="725">
        <v>0</v>
      </c>
    </row>
    <row r="5" spans="1:5" x14ac:dyDescent="0.2">
      <c r="A5" s="722"/>
      <c r="B5" s="723" t="s">
        <v>63</v>
      </c>
      <c r="C5" s="724">
        <v>0</v>
      </c>
      <c r="D5" s="724">
        <v>0</v>
      </c>
      <c r="E5" s="725">
        <v>0</v>
      </c>
    </row>
    <row r="6" spans="1:5" x14ac:dyDescent="0.2">
      <c r="A6" s="722"/>
      <c r="B6" s="723" t="s">
        <v>64</v>
      </c>
      <c r="C6" s="724">
        <v>0</v>
      </c>
      <c r="D6" s="724">
        <v>0</v>
      </c>
      <c r="E6" s="725">
        <v>0</v>
      </c>
    </row>
    <row r="7" spans="1:5" x14ac:dyDescent="0.2">
      <c r="A7" s="722"/>
      <c r="B7" s="723" t="s">
        <v>65</v>
      </c>
      <c r="C7" s="724">
        <v>0</v>
      </c>
      <c r="D7" s="724">
        <v>0</v>
      </c>
      <c r="E7" s="725">
        <v>0</v>
      </c>
    </row>
    <row r="8" spans="1:5" x14ac:dyDescent="0.2">
      <c r="A8" s="722"/>
      <c r="B8" s="723" t="s">
        <v>66</v>
      </c>
      <c r="C8" s="724">
        <v>0</v>
      </c>
      <c r="D8" s="724">
        <v>0</v>
      </c>
      <c r="E8" s="725">
        <v>0</v>
      </c>
    </row>
    <row r="9" spans="1:5" x14ac:dyDescent="0.2">
      <c r="A9" s="722"/>
      <c r="B9" s="723" t="s">
        <v>67</v>
      </c>
      <c r="C9" s="724">
        <v>0</v>
      </c>
      <c r="D9" s="724">
        <v>0</v>
      </c>
      <c r="E9" s="725">
        <v>0</v>
      </c>
    </row>
    <row r="10" spans="1:5" x14ac:dyDescent="0.2">
      <c r="A10" s="722"/>
      <c r="B10" s="723" t="s">
        <v>2171</v>
      </c>
      <c r="C10" s="724">
        <v>828081.75</v>
      </c>
      <c r="D10" s="724">
        <v>52031.6</v>
      </c>
      <c r="E10" s="725">
        <v>52031.6</v>
      </c>
    </row>
    <row r="11" spans="1:5" x14ac:dyDescent="0.2">
      <c r="A11" s="722"/>
      <c r="B11" s="723" t="s">
        <v>94</v>
      </c>
      <c r="C11" s="724">
        <v>0</v>
      </c>
      <c r="D11" s="724">
        <v>5050325.1100000003</v>
      </c>
      <c r="E11" s="725">
        <v>4530186.1100000003</v>
      </c>
    </row>
    <row r="12" spans="1:5" x14ac:dyDescent="0.2">
      <c r="A12" s="722"/>
      <c r="B12" s="723" t="s">
        <v>84</v>
      </c>
      <c r="C12" s="724">
        <v>9672240.9900000002</v>
      </c>
      <c r="D12" s="724">
        <v>7424012.0800000001</v>
      </c>
      <c r="E12" s="725">
        <v>6451911.6900000004</v>
      </c>
    </row>
    <row r="13" spans="1:5" x14ac:dyDescent="0.2">
      <c r="A13" s="726"/>
      <c r="B13" s="723" t="s">
        <v>516</v>
      </c>
      <c r="C13" s="724">
        <v>0</v>
      </c>
      <c r="D13" s="724">
        <v>0</v>
      </c>
      <c r="E13" s="725">
        <v>0</v>
      </c>
    </row>
    <row r="14" spans="1:5" x14ac:dyDescent="0.2">
      <c r="A14" s="727" t="s">
        <v>2172</v>
      </c>
      <c r="B14" s="728"/>
      <c r="C14" s="729">
        <f>SUM(C15:C23)</f>
        <v>10500322.74</v>
      </c>
      <c r="D14" s="729">
        <f t="shared" ref="D14:E14" si="1">SUM(D15:D23)</f>
        <v>10925858.479999999</v>
      </c>
      <c r="E14" s="730">
        <f t="shared" si="1"/>
        <v>10569207.199999999</v>
      </c>
    </row>
    <row r="15" spans="1:5" x14ac:dyDescent="0.2">
      <c r="A15" s="722"/>
      <c r="B15" s="723" t="s">
        <v>81</v>
      </c>
      <c r="C15" s="724">
        <v>7291560.9900000002</v>
      </c>
      <c r="D15" s="724">
        <v>9061095.2599999998</v>
      </c>
      <c r="E15" s="725">
        <v>8990765.7799999993</v>
      </c>
    </row>
    <row r="16" spans="1:5" x14ac:dyDescent="0.2">
      <c r="A16" s="722"/>
      <c r="B16" s="723" t="s">
        <v>82</v>
      </c>
      <c r="C16" s="724">
        <v>500120</v>
      </c>
      <c r="D16" s="724">
        <v>89490.1</v>
      </c>
      <c r="E16" s="725">
        <v>79449.009999999995</v>
      </c>
    </row>
    <row r="17" spans="1:5" x14ac:dyDescent="0.2">
      <c r="A17" s="722"/>
      <c r="B17" s="723" t="s">
        <v>83</v>
      </c>
      <c r="C17" s="724">
        <v>2618641.75</v>
      </c>
      <c r="D17" s="724">
        <v>1003987.43</v>
      </c>
      <c r="E17" s="725">
        <v>727706.72</v>
      </c>
    </row>
    <row r="18" spans="1:5" x14ac:dyDescent="0.2">
      <c r="A18" s="722"/>
      <c r="B18" s="723" t="s">
        <v>84</v>
      </c>
      <c r="C18" s="724">
        <v>90000</v>
      </c>
      <c r="D18" s="724">
        <v>78739</v>
      </c>
      <c r="E18" s="725">
        <v>78739</v>
      </c>
    </row>
    <row r="19" spans="1:5" x14ac:dyDescent="0.2">
      <c r="A19" s="722"/>
      <c r="B19" s="723" t="s">
        <v>2173</v>
      </c>
      <c r="C19" s="724">
        <v>0</v>
      </c>
      <c r="D19" s="724">
        <v>0</v>
      </c>
      <c r="E19" s="725">
        <v>0</v>
      </c>
    </row>
    <row r="20" spans="1:5" x14ac:dyDescent="0.2">
      <c r="A20" s="722"/>
      <c r="B20" s="723" t="s">
        <v>110</v>
      </c>
      <c r="C20" s="724">
        <v>0</v>
      </c>
      <c r="D20" s="724">
        <v>692546.69</v>
      </c>
      <c r="E20" s="725">
        <v>692546.69</v>
      </c>
    </row>
    <row r="21" spans="1:5" x14ac:dyDescent="0.2">
      <c r="A21" s="722"/>
      <c r="B21" s="723" t="s">
        <v>2174</v>
      </c>
      <c r="C21" s="724">
        <v>0</v>
      </c>
      <c r="D21" s="724">
        <v>0</v>
      </c>
      <c r="E21" s="725">
        <v>0</v>
      </c>
    </row>
    <row r="22" spans="1:5" x14ac:dyDescent="0.2">
      <c r="A22" s="722"/>
      <c r="B22" s="723" t="s">
        <v>2175</v>
      </c>
      <c r="C22" s="724">
        <v>0</v>
      </c>
      <c r="D22" s="724">
        <v>0</v>
      </c>
      <c r="E22" s="725">
        <v>0</v>
      </c>
    </row>
    <row r="23" spans="1:5" x14ac:dyDescent="0.2">
      <c r="A23" s="722"/>
      <c r="B23" s="723" t="s">
        <v>670</v>
      </c>
      <c r="C23" s="724">
        <v>0</v>
      </c>
      <c r="D23" s="724">
        <v>0</v>
      </c>
      <c r="E23" s="725">
        <v>0</v>
      </c>
    </row>
    <row r="24" spans="1:5" x14ac:dyDescent="0.2">
      <c r="A24" s="731"/>
      <c r="B24" s="732" t="s">
        <v>2176</v>
      </c>
      <c r="C24" s="733">
        <f>C3-C14</f>
        <v>0</v>
      </c>
      <c r="D24" s="733">
        <f>D3-D14</f>
        <v>1600510.3100000005</v>
      </c>
      <c r="E24" s="734">
        <f>E3-E14</f>
        <v>464922.20000000112</v>
      </c>
    </row>
    <row r="27" spans="1:5" ht="22.5" x14ac:dyDescent="0.2">
      <c r="A27" s="715" t="s">
        <v>117</v>
      </c>
      <c r="B27" s="716"/>
      <c r="C27" s="717" t="s">
        <v>2168</v>
      </c>
      <c r="D27" s="717" t="s">
        <v>609</v>
      </c>
      <c r="E27" s="717" t="s">
        <v>2169</v>
      </c>
    </row>
    <row r="28" spans="1:5" x14ac:dyDescent="0.2">
      <c r="A28" s="718" t="s">
        <v>2177</v>
      </c>
      <c r="B28" s="719"/>
      <c r="C28" s="735">
        <f>SUM(C29:C35)</f>
        <v>0</v>
      </c>
      <c r="D28" s="735">
        <f>SUM(D29:D35)</f>
        <v>1376985.8599999999</v>
      </c>
      <c r="E28" s="736">
        <f>SUM(E29:E35)</f>
        <v>708814.99</v>
      </c>
    </row>
    <row r="29" spans="1:5" x14ac:dyDescent="0.2">
      <c r="A29" s="722"/>
      <c r="B29" s="723" t="s">
        <v>2178</v>
      </c>
      <c r="C29" s="737">
        <v>0</v>
      </c>
      <c r="D29" s="737">
        <v>330979.05</v>
      </c>
      <c r="E29" s="738">
        <v>204707.72</v>
      </c>
    </row>
    <row r="30" spans="1:5" x14ac:dyDescent="0.2">
      <c r="A30" s="722"/>
      <c r="B30" s="723" t="s">
        <v>2179</v>
      </c>
      <c r="C30" s="737">
        <v>0</v>
      </c>
      <c r="D30" s="737">
        <v>0</v>
      </c>
      <c r="E30" s="738">
        <v>0</v>
      </c>
    </row>
    <row r="31" spans="1:5" x14ac:dyDescent="0.2">
      <c r="A31" s="722"/>
      <c r="B31" s="723" t="s">
        <v>2180</v>
      </c>
      <c r="C31" s="737">
        <v>0</v>
      </c>
      <c r="D31" s="737">
        <v>0</v>
      </c>
      <c r="E31" s="738">
        <v>0</v>
      </c>
    </row>
    <row r="32" spans="1:5" x14ac:dyDescent="0.2">
      <c r="A32" s="722"/>
      <c r="B32" s="723" t="s">
        <v>2181</v>
      </c>
      <c r="C32" s="737">
        <v>0</v>
      </c>
      <c r="D32" s="737">
        <v>19025.57</v>
      </c>
      <c r="E32" s="738">
        <v>19025.57</v>
      </c>
    </row>
    <row r="33" spans="1:5" x14ac:dyDescent="0.2">
      <c r="A33" s="722"/>
      <c r="B33" s="723" t="s">
        <v>2182</v>
      </c>
      <c r="C33" s="737">
        <v>0</v>
      </c>
      <c r="D33" s="737">
        <v>1210409.24</v>
      </c>
      <c r="E33" s="738">
        <v>558509.69999999995</v>
      </c>
    </row>
    <row r="34" spans="1:5" x14ac:dyDescent="0.2">
      <c r="A34" s="722"/>
      <c r="B34" s="723" t="s">
        <v>2183</v>
      </c>
      <c r="C34" s="737">
        <v>0</v>
      </c>
      <c r="D34" s="737">
        <v>0</v>
      </c>
      <c r="E34" s="738">
        <v>0</v>
      </c>
    </row>
    <row r="35" spans="1:5" x14ac:dyDescent="0.2">
      <c r="A35" s="722"/>
      <c r="B35" s="723" t="s">
        <v>2184</v>
      </c>
      <c r="C35" s="737">
        <v>0</v>
      </c>
      <c r="D35" s="737">
        <v>-183428</v>
      </c>
      <c r="E35" s="738">
        <v>-73428</v>
      </c>
    </row>
    <row r="36" spans="1:5" x14ac:dyDescent="0.2">
      <c r="A36" s="728" t="s">
        <v>2185</v>
      </c>
      <c r="B36" s="723"/>
      <c r="C36" s="739">
        <f>SUM(C37:C39)</f>
        <v>0</v>
      </c>
      <c r="D36" s="739">
        <f>SUM(D37:D39)</f>
        <v>223524.45</v>
      </c>
      <c r="E36" s="740">
        <f>SUM(E37:E39)</f>
        <v>-243892.79</v>
      </c>
    </row>
    <row r="37" spans="1:5" x14ac:dyDescent="0.2">
      <c r="A37" s="722"/>
      <c r="B37" s="723" t="s">
        <v>2182</v>
      </c>
      <c r="C37" s="737">
        <v>0</v>
      </c>
      <c r="D37" s="737">
        <v>223524.45</v>
      </c>
      <c r="E37" s="738">
        <v>-243892.79</v>
      </c>
    </row>
    <row r="38" spans="1:5" x14ac:dyDescent="0.2">
      <c r="B38" s="714" t="s">
        <v>2183</v>
      </c>
      <c r="C38" s="737">
        <v>0</v>
      </c>
      <c r="D38" s="737">
        <v>0</v>
      </c>
      <c r="E38" s="738">
        <v>0</v>
      </c>
    </row>
    <row r="39" spans="1:5" x14ac:dyDescent="0.2">
      <c r="B39" s="714" t="s">
        <v>2186</v>
      </c>
      <c r="C39" s="737">
        <v>0</v>
      </c>
      <c r="D39" s="737">
        <v>0</v>
      </c>
      <c r="E39" s="738">
        <v>0</v>
      </c>
    </row>
    <row r="40" spans="1:5" x14ac:dyDescent="0.2">
      <c r="A40" s="731"/>
      <c r="B40" s="732" t="s">
        <v>2176</v>
      </c>
      <c r="C40" s="733">
        <f>C28+C36</f>
        <v>0</v>
      </c>
      <c r="D40" s="733">
        <f>D28+D36</f>
        <v>1600510.3099999998</v>
      </c>
      <c r="E40" s="734">
        <f>E28+E36</f>
        <v>464922.19999999995</v>
      </c>
    </row>
    <row r="41" spans="1:5" x14ac:dyDescent="0.2">
      <c r="A41" s="714" t="s">
        <v>668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9"/>
  <sheetViews>
    <sheetView showGridLines="0" workbookViewId="0">
      <selection activeCell="L26" sqref="L26"/>
    </sheetView>
  </sheetViews>
  <sheetFormatPr baseColWidth="10" defaultRowHeight="11.25" x14ac:dyDescent="0.2"/>
  <cols>
    <col min="1" max="1" width="1" style="524" customWidth="1"/>
    <col min="2" max="2" width="55.83203125" style="524" customWidth="1"/>
    <col min="3" max="3" width="22.83203125" style="524" customWidth="1"/>
    <col min="4" max="4" width="21.83203125" style="524" customWidth="1"/>
    <col min="5" max="5" width="22.83203125" style="524" customWidth="1"/>
    <col min="6" max="16384" width="12" style="524"/>
  </cols>
  <sheetData>
    <row r="1" spans="1:5" ht="39.950000000000003" customHeight="1" x14ac:dyDescent="0.2">
      <c r="A1" s="604" t="s">
        <v>2046</v>
      </c>
      <c r="B1" s="605"/>
      <c r="C1" s="605"/>
      <c r="D1" s="605"/>
      <c r="E1" s="606"/>
    </row>
    <row r="2" spans="1:5" x14ac:dyDescent="0.2">
      <c r="A2" s="525"/>
      <c r="B2" s="525"/>
      <c r="C2" s="525"/>
      <c r="D2" s="525"/>
      <c r="E2" s="525"/>
    </row>
    <row r="3" spans="1:5" ht="15" customHeight="1" x14ac:dyDescent="0.2">
      <c r="A3" s="692" t="s">
        <v>117</v>
      </c>
      <c r="B3" s="693"/>
      <c r="C3" s="406" t="s">
        <v>606</v>
      </c>
      <c r="D3" s="406" t="s">
        <v>609</v>
      </c>
      <c r="E3" s="406" t="s">
        <v>818</v>
      </c>
    </row>
    <row r="4" spans="1:5" ht="12" thickBot="1" x14ac:dyDescent="0.25">
      <c r="A4" s="526"/>
      <c r="B4" s="527"/>
      <c r="C4" s="528"/>
      <c r="D4" s="528"/>
      <c r="E4" s="528"/>
    </row>
    <row r="5" spans="1:5" ht="12.95" customHeight="1" thickBot="1" x14ac:dyDescent="0.25">
      <c r="A5" s="529" t="s">
        <v>819</v>
      </c>
      <c r="B5" s="530"/>
      <c r="C5" s="531">
        <f>C6+C7</f>
        <v>10500322.74</v>
      </c>
      <c r="D5" s="531">
        <f>D6+D7</f>
        <v>12526368.789999999</v>
      </c>
      <c r="E5" s="531">
        <f>E6+E7</f>
        <v>11034129.4</v>
      </c>
    </row>
    <row r="6" spans="1:5" ht="12.95" customHeight="1" x14ac:dyDescent="0.2">
      <c r="A6" s="532"/>
      <c r="B6" s="533" t="s">
        <v>820</v>
      </c>
      <c r="C6" s="534"/>
      <c r="D6" s="534"/>
      <c r="E6" s="534"/>
    </row>
    <row r="7" spans="1:5" ht="12.95" customHeight="1" x14ac:dyDescent="0.2">
      <c r="A7" s="535"/>
      <c r="B7" s="536" t="s">
        <v>821</v>
      </c>
      <c r="C7" s="537">
        <v>10500322.74</v>
      </c>
      <c r="D7" s="537">
        <v>12526368.789999999</v>
      </c>
      <c r="E7" s="537">
        <v>11034129.4</v>
      </c>
    </row>
    <row r="8" spans="1:5" ht="12" thickBot="1" x14ac:dyDescent="0.25">
      <c r="A8" s="538"/>
      <c r="B8" s="539"/>
      <c r="C8" s="540"/>
      <c r="D8" s="540"/>
      <c r="E8" s="540"/>
    </row>
    <row r="9" spans="1:5" ht="12.95" customHeight="1" thickBot="1" x14ac:dyDescent="0.25">
      <c r="A9" s="529" t="s">
        <v>822</v>
      </c>
      <c r="B9" s="541"/>
      <c r="C9" s="531">
        <f>C10+C11</f>
        <v>10500322.74</v>
      </c>
      <c r="D9" s="531">
        <f>D10+D11</f>
        <v>10925858.48</v>
      </c>
      <c r="E9" s="531">
        <f>E10+E11</f>
        <v>10569207.199999999</v>
      </c>
    </row>
    <row r="10" spans="1:5" ht="12.95" customHeight="1" x14ac:dyDescent="0.2">
      <c r="A10" s="532"/>
      <c r="B10" s="533" t="s">
        <v>823</v>
      </c>
      <c r="C10" s="534"/>
      <c r="D10" s="534"/>
      <c r="E10" s="534"/>
    </row>
    <row r="11" spans="1:5" ht="12.95" customHeight="1" x14ac:dyDescent="0.2">
      <c r="A11" s="535"/>
      <c r="B11" s="536" t="s">
        <v>824</v>
      </c>
      <c r="C11" s="537">
        <v>10500322.74</v>
      </c>
      <c r="D11" s="537">
        <v>10925858.48</v>
      </c>
      <c r="E11" s="537">
        <v>10569207.199999999</v>
      </c>
    </row>
    <row r="12" spans="1:5" ht="12" thickBot="1" x14ac:dyDescent="0.25">
      <c r="A12" s="538"/>
      <c r="B12" s="539"/>
      <c r="C12" s="540"/>
      <c r="D12" s="540"/>
      <c r="E12" s="540"/>
    </row>
    <row r="13" spans="1:5" ht="12.95" customHeight="1" thickBot="1" x14ac:dyDescent="0.25">
      <c r="A13" s="529" t="s">
        <v>825</v>
      </c>
      <c r="B13" s="541"/>
      <c r="C13" s="531">
        <f>C5-C9</f>
        <v>0</v>
      </c>
      <c r="D13" s="531">
        <f>D5-D9</f>
        <v>1600510.3099999987</v>
      </c>
      <c r="E13" s="531">
        <f>E5-E9</f>
        <v>464922.20000000112</v>
      </c>
    </row>
    <row r="14" spans="1:5" x14ac:dyDescent="0.2">
      <c r="A14" s="542"/>
      <c r="B14" s="543"/>
      <c r="C14" s="544"/>
      <c r="D14" s="544"/>
      <c r="E14" s="544"/>
    </row>
    <row r="15" spans="1:5" ht="15" customHeight="1" x14ac:dyDescent="0.2">
      <c r="A15" s="692" t="s">
        <v>117</v>
      </c>
      <c r="B15" s="693"/>
      <c r="C15" s="406" t="s">
        <v>606</v>
      </c>
      <c r="D15" s="406" t="s">
        <v>609</v>
      </c>
      <c r="E15" s="406" t="s">
        <v>818</v>
      </c>
    </row>
    <row r="16" spans="1:5" x14ac:dyDescent="0.2">
      <c r="A16" s="535"/>
      <c r="B16" s="536"/>
      <c r="C16" s="545"/>
      <c r="D16" s="545"/>
      <c r="E16" s="545"/>
    </row>
    <row r="17" spans="1:5" ht="12.95" customHeight="1" x14ac:dyDescent="0.2">
      <c r="A17" s="546" t="s">
        <v>826</v>
      </c>
      <c r="B17" s="536"/>
      <c r="C17" s="545">
        <f>C13</f>
        <v>0</v>
      </c>
      <c r="D17" s="545">
        <f>D13</f>
        <v>1600510.3099999987</v>
      </c>
      <c r="E17" s="545">
        <f>E13</f>
        <v>464922.20000000112</v>
      </c>
    </row>
    <row r="18" spans="1:5" x14ac:dyDescent="0.2">
      <c r="A18" s="535"/>
      <c r="B18" s="536"/>
      <c r="C18" s="545"/>
      <c r="D18" s="545"/>
      <c r="E18" s="545"/>
    </row>
    <row r="19" spans="1:5" ht="12.95" customHeight="1" x14ac:dyDescent="0.2">
      <c r="A19" s="546" t="s">
        <v>827</v>
      </c>
      <c r="B19" s="536"/>
      <c r="C19" s="537">
        <v>0</v>
      </c>
      <c r="D19" s="537">
        <v>0</v>
      </c>
      <c r="E19" s="537">
        <v>0</v>
      </c>
    </row>
    <row r="20" spans="1:5" ht="12" thickBot="1" x14ac:dyDescent="0.25">
      <c r="A20" s="538"/>
      <c r="B20" s="547"/>
      <c r="C20" s="540"/>
      <c r="D20" s="540"/>
      <c r="E20" s="540"/>
    </row>
    <row r="21" spans="1:5" ht="12.95" customHeight="1" thickBot="1" x14ac:dyDescent="0.25">
      <c r="A21" s="529" t="s">
        <v>828</v>
      </c>
      <c r="B21" s="541"/>
      <c r="C21" s="531">
        <f>C17-C19</f>
        <v>0</v>
      </c>
      <c r="D21" s="531">
        <f>D17-D19</f>
        <v>1600510.3099999987</v>
      </c>
      <c r="E21" s="531">
        <f>E17-E19</f>
        <v>464922.20000000112</v>
      </c>
    </row>
    <row r="22" spans="1:5" x14ac:dyDescent="0.2">
      <c r="A22" s="542"/>
      <c r="B22" s="543"/>
      <c r="C22" s="544"/>
      <c r="D22" s="544"/>
      <c r="E22" s="544"/>
    </row>
    <row r="23" spans="1:5" ht="15" customHeight="1" x14ac:dyDescent="0.2">
      <c r="A23" s="692" t="s">
        <v>117</v>
      </c>
      <c r="B23" s="693"/>
      <c r="C23" s="406" t="s">
        <v>606</v>
      </c>
      <c r="D23" s="406" t="s">
        <v>609</v>
      </c>
      <c r="E23" s="406" t="s">
        <v>818</v>
      </c>
    </row>
    <row r="24" spans="1:5" x14ac:dyDescent="0.2">
      <c r="A24" s="535"/>
      <c r="B24" s="536"/>
      <c r="C24" s="545"/>
      <c r="D24" s="545"/>
      <c r="E24" s="545"/>
    </row>
    <row r="25" spans="1:5" ht="12.95" customHeight="1" x14ac:dyDescent="0.2">
      <c r="A25" s="546" t="s">
        <v>829</v>
      </c>
      <c r="B25" s="536"/>
      <c r="C25" s="537"/>
      <c r="D25" s="537"/>
      <c r="E25" s="537"/>
    </row>
    <row r="26" spans="1:5" x14ac:dyDescent="0.2">
      <c r="A26" s="535"/>
      <c r="B26" s="536"/>
      <c r="C26" s="537"/>
      <c r="D26" s="537"/>
      <c r="E26" s="537"/>
    </row>
    <row r="27" spans="1:5" ht="12.95" customHeight="1" x14ac:dyDescent="0.2">
      <c r="A27" s="546" t="s">
        <v>830</v>
      </c>
      <c r="B27" s="536"/>
      <c r="C27" s="537"/>
      <c r="D27" s="537"/>
      <c r="E27" s="537"/>
    </row>
    <row r="28" spans="1:5" ht="12" thickBot="1" x14ac:dyDescent="0.25">
      <c r="A28" s="538"/>
      <c r="B28" s="547"/>
      <c r="C28" s="540"/>
      <c r="D28" s="540"/>
      <c r="E28" s="540"/>
    </row>
    <row r="29" spans="1:5" ht="12.95" customHeight="1" thickBot="1" x14ac:dyDescent="0.25">
      <c r="A29" s="529" t="s">
        <v>831</v>
      </c>
      <c r="B29" s="541"/>
      <c r="C29" s="531">
        <f>C25-C27</f>
        <v>0</v>
      </c>
      <c r="D29" s="531">
        <f>D25-D27</f>
        <v>0</v>
      </c>
      <c r="E29" s="531">
        <f>E25-E27</f>
        <v>0</v>
      </c>
    </row>
    <row r="33" spans="2:6" x14ac:dyDescent="0.2">
      <c r="B33" s="310"/>
      <c r="C33" s="310"/>
      <c r="D33" s="292"/>
      <c r="E33" s="310"/>
      <c r="F33" s="292"/>
    </row>
    <row r="34" spans="2:6" x14ac:dyDescent="0.2">
      <c r="B34" s="311"/>
      <c r="C34" s="311"/>
      <c r="D34" s="292"/>
      <c r="E34" s="311"/>
      <c r="F34" s="292"/>
    </row>
    <row r="35" spans="2:6" x14ac:dyDescent="0.2">
      <c r="B35" s="311"/>
      <c r="C35" s="311"/>
      <c r="D35" s="292"/>
      <c r="E35" s="311"/>
      <c r="F35" s="292"/>
    </row>
    <row r="36" spans="2:6" x14ac:dyDescent="0.2">
      <c r="B36" s="311"/>
      <c r="C36" s="312"/>
      <c r="D36" s="292"/>
      <c r="E36" s="312"/>
      <c r="F36" s="292"/>
    </row>
    <row r="37" spans="2:6" x14ac:dyDescent="0.2">
      <c r="B37" s="311"/>
      <c r="C37" s="311"/>
      <c r="D37" s="292"/>
      <c r="E37" s="311"/>
      <c r="F37" s="292"/>
    </row>
    <row r="38" spans="2:6" x14ac:dyDescent="0.2">
      <c r="B38" s="293"/>
      <c r="C38" s="293"/>
      <c r="D38" s="293"/>
      <c r="E38" s="293"/>
      <c r="F38" s="294"/>
    </row>
    <row r="39" spans="2:6" x14ac:dyDescent="0.2">
      <c r="B39" s="449"/>
      <c r="C39" s="449"/>
      <c r="D39" s="449"/>
      <c r="E39" s="449"/>
      <c r="F39" s="458"/>
    </row>
  </sheetData>
  <mergeCells count="4">
    <mergeCell ref="A1:E1"/>
    <mergeCell ref="A3:B3"/>
    <mergeCell ref="A15:B15"/>
    <mergeCell ref="A23:B2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932"/>
  <sheetViews>
    <sheetView topLeftCell="A926" workbookViewId="0">
      <selection activeCell="I15" sqref="I15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565" t="s">
        <v>2047</v>
      </c>
      <c r="B1" s="566"/>
      <c r="C1" s="567"/>
    </row>
    <row r="2" spans="1:3" ht="33.75" customHeight="1" x14ac:dyDescent="0.2">
      <c r="A2" s="247" t="s">
        <v>832</v>
      </c>
      <c r="B2" s="247" t="s">
        <v>833</v>
      </c>
      <c r="C2" s="247" t="s">
        <v>834</v>
      </c>
    </row>
    <row r="3" spans="1:3" x14ac:dyDescent="0.2">
      <c r="A3" s="248" t="s">
        <v>146</v>
      </c>
      <c r="B3" s="248" t="s">
        <v>36</v>
      </c>
      <c r="C3" s="249">
        <v>8427712.5299999993</v>
      </c>
    </row>
    <row r="4" spans="1:3" x14ac:dyDescent="0.2">
      <c r="A4" s="248" t="s">
        <v>1639</v>
      </c>
      <c r="B4" s="248" t="s">
        <v>849</v>
      </c>
      <c r="C4" s="249">
        <v>141.82</v>
      </c>
    </row>
    <row r="5" spans="1:3" x14ac:dyDescent="0.2">
      <c r="A5" s="248" t="s">
        <v>1635</v>
      </c>
      <c r="B5" s="248" t="s">
        <v>849</v>
      </c>
      <c r="C5" s="249">
        <v>141.82</v>
      </c>
    </row>
    <row r="6" spans="1:3" x14ac:dyDescent="0.2">
      <c r="A6" s="248" t="s">
        <v>1634</v>
      </c>
      <c r="B6" s="248" t="s">
        <v>849</v>
      </c>
      <c r="C6" s="249">
        <v>141.82</v>
      </c>
    </row>
    <row r="7" spans="1:3" x14ac:dyDescent="0.2">
      <c r="A7" s="248" t="s">
        <v>1641</v>
      </c>
      <c r="B7" s="248" t="s">
        <v>849</v>
      </c>
      <c r="C7" s="249">
        <v>141.82</v>
      </c>
    </row>
    <row r="8" spans="1:3" x14ac:dyDescent="0.2">
      <c r="A8" s="248" t="s">
        <v>1638</v>
      </c>
      <c r="B8" s="248" t="s">
        <v>836</v>
      </c>
      <c r="C8" s="249">
        <v>465.04</v>
      </c>
    </row>
    <row r="9" spans="1:3" x14ac:dyDescent="0.2">
      <c r="A9" s="248" t="s">
        <v>1637</v>
      </c>
      <c r="B9" s="248" t="s">
        <v>836</v>
      </c>
      <c r="C9" s="249">
        <v>465.04</v>
      </c>
    </row>
    <row r="10" spans="1:3" x14ac:dyDescent="0.2">
      <c r="A10" s="248" t="s">
        <v>1644</v>
      </c>
      <c r="B10" s="248" t="s">
        <v>836</v>
      </c>
      <c r="C10" s="249">
        <v>465.04</v>
      </c>
    </row>
    <row r="11" spans="1:3" x14ac:dyDescent="0.2">
      <c r="A11" s="248" t="s">
        <v>1652</v>
      </c>
      <c r="B11" s="248" t="s">
        <v>849</v>
      </c>
      <c r="C11" s="249">
        <v>141.82</v>
      </c>
    </row>
    <row r="12" spans="1:3" x14ac:dyDescent="0.2">
      <c r="A12" s="248" t="s">
        <v>1654</v>
      </c>
      <c r="B12" s="248" t="s">
        <v>849</v>
      </c>
      <c r="C12" s="249">
        <v>141.82</v>
      </c>
    </row>
    <row r="13" spans="1:3" x14ac:dyDescent="0.2">
      <c r="A13" s="248" t="s">
        <v>1621</v>
      </c>
      <c r="B13" s="248" t="s">
        <v>836</v>
      </c>
      <c r="C13" s="249">
        <v>465.04</v>
      </c>
    </row>
    <row r="14" spans="1:3" x14ac:dyDescent="0.2">
      <c r="A14" s="248" t="s">
        <v>1616</v>
      </c>
      <c r="B14" s="248" t="s">
        <v>836</v>
      </c>
      <c r="C14" s="249">
        <v>465.04</v>
      </c>
    </row>
    <row r="15" spans="1:3" x14ac:dyDescent="0.2">
      <c r="A15" s="248" t="s">
        <v>1609</v>
      </c>
      <c r="B15" s="248" t="s">
        <v>849</v>
      </c>
      <c r="C15" s="249">
        <v>141.82</v>
      </c>
    </row>
    <row r="16" spans="1:3" x14ac:dyDescent="0.2">
      <c r="A16" s="248" t="s">
        <v>1656</v>
      </c>
      <c r="B16" s="548" t="s">
        <v>849</v>
      </c>
      <c r="C16" s="249">
        <v>141.82</v>
      </c>
    </row>
    <row r="17" spans="1:3" x14ac:dyDescent="0.2">
      <c r="A17" s="248" t="s">
        <v>1636</v>
      </c>
      <c r="B17" s="248" t="s">
        <v>836</v>
      </c>
      <c r="C17" s="249">
        <v>465.04</v>
      </c>
    </row>
    <row r="18" spans="1:3" x14ac:dyDescent="0.2">
      <c r="A18" s="248" t="s">
        <v>1631</v>
      </c>
      <c r="B18" s="248" t="s">
        <v>836</v>
      </c>
      <c r="C18" s="249">
        <v>465.04</v>
      </c>
    </row>
    <row r="19" spans="1:3" x14ac:dyDescent="0.2">
      <c r="A19" s="248" t="s">
        <v>1630</v>
      </c>
      <c r="B19" s="248" t="s">
        <v>836</v>
      </c>
      <c r="C19" s="249">
        <v>465.04</v>
      </c>
    </row>
    <row r="20" spans="1:3" x14ac:dyDescent="0.2">
      <c r="A20" s="248" t="s">
        <v>1622</v>
      </c>
      <c r="B20" s="248" t="s">
        <v>849</v>
      </c>
      <c r="C20" s="249">
        <v>141.82</v>
      </c>
    </row>
    <row r="21" spans="1:3" x14ac:dyDescent="0.2">
      <c r="A21" s="248" t="s">
        <v>1611</v>
      </c>
      <c r="B21" s="248" t="s">
        <v>836</v>
      </c>
      <c r="C21" s="249">
        <v>465.04</v>
      </c>
    </row>
    <row r="22" spans="1:3" x14ac:dyDescent="0.2">
      <c r="A22" s="248" t="s">
        <v>1608</v>
      </c>
      <c r="B22" s="248" t="s">
        <v>890</v>
      </c>
      <c r="C22" s="249">
        <v>3990</v>
      </c>
    </row>
    <row r="23" spans="1:3" x14ac:dyDescent="0.2">
      <c r="A23" s="248" t="s">
        <v>1606</v>
      </c>
      <c r="B23" s="248" t="s">
        <v>869</v>
      </c>
      <c r="C23" s="249">
        <v>785.59</v>
      </c>
    </row>
    <row r="24" spans="1:3" x14ac:dyDescent="0.2">
      <c r="A24" s="248" t="s">
        <v>1655</v>
      </c>
      <c r="B24" s="248" t="s">
        <v>849</v>
      </c>
      <c r="C24" s="249">
        <v>141.83000000000001</v>
      </c>
    </row>
    <row r="25" spans="1:3" x14ac:dyDescent="0.2">
      <c r="A25" s="248" t="s">
        <v>1665</v>
      </c>
      <c r="B25" s="248" t="s">
        <v>849</v>
      </c>
      <c r="C25" s="249">
        <v>141.83000000000001</v>
      </c>
    </row>
    <row r="26" spans="1:3" x14ac:dyDescent="0.2">
      <c r="A26" s="248" t="s">
        <v>1650</v>
      </c>
      <c r="B26" s="248" t="s">
        <v>907</v>
      </c>
      <c r="C26" s="249">
        <v>897.74</v>
      </c>
    </row>
    <row r="27" spans="1:3" x14ac:dyDescent="0.2">
      <c r="A27" s="250" t="s">
        <v>1643</v>
      </c>
      <c r="B27" s="250" t="s">
        <v>836</v>
      </c>
      <c r="C27" s="251">
        <v>465.04</v>
      </c>
    </row>
    <row r="28" spans="1:3" x14ac:dyDescent="0.2">
      <c r="A28" s="250" t="s">
        <v>1649</v>
      </c>
      <c r="B28" s="250" t="s">
        <v>836</v>
      </c>
      <c r="C28" s="251">
        <v>465.04</v>
      </c>
    </row>
    <row r="29" spans="1:3" x14ac:dyDescent="0.2">
      <c r="A29" s="250" t="s">
        <v>1537</v>
      </c>
      <c r="B29" s="250" t="s">
        <v>836</v>
      </c>
      <c r="C29" s="251">
        <v>465.04</v>
      </c>
    </row>
    <row r="30" spans="1:3" x14ac:dyDescent="0.2">
      <c r="A30" s="250" t="s">
        <v>1538</v>
      </c>
      <c r="B30" s="250" t="s">
        <v>836</v>
      </c>
      <c r="C30" s="251">
        <v>465.04</v>
      </c>
    </row>
    <row r="31" spans="1:3" x14ac:dyDescent="0.2">
      <c r="A31" s="250" t="s">
        <v>1379</v>
      </c>
      <c r="B31" s="250" t="s">
        <v>849</v>
      </c>
      <c r="C31" s="251">
        <v>141.83000000000001</v>
      </c>
    </row>
    <row r="32" spans="1:3" x14ac:dyDescent="0.2">
      <c r="A32" s="250" t="s">
        <v>1381</v>
      </c>
      <c r="B32" s="250" t="s">
        <v>849</v>
      </c>
      <c r="C32" s="251">
        <v>141.82</v>
      </c>
    </row>
    <row r="33" spans="1:3" x14ac:dyDescent="0.2">
      <c r="A33" s="250" t="s">
        <v>1383</v>
      </c>
      <c r="B33" s="250" t="s">
        <v>849</v>
      </c>
      <c r="C33" s="251">
        <v>141.82</v>
      </c>
    </row>
    <row r="34" spans="1:3" x14ac:dyDescent="0.2">
      <c r="A34" s="250" t="s">
        <v>1385</v>
      </c>
      <c r="B34" s="250" t="s">
        <v>836</v>
      </c>
      <c r="C34" s="251">
        <v>465.04</v>
      </c>
    </row>
    <row r="35" spans="1:3" x14ac:dyDescent="0.2">
      <c r="A35" t="s">
        <v>1387</v>
      </c>
      <c r="B35" t="s">
        <v>836</v>
      </c>
      <c r="C35">
        <v>465.04</v>
      </c>
    </row>
    <row r="36" spans="1:3" x14ac:dyDescent="0.2">
      <c r="A36" t="s">
        <v>1388</v>
      </c>
      <c r="B36" t="s">
        <v>836</v>
      </c>
      <c r="C36">
        <v>465.04</v>
      </c>
    </row>
    <row r="37" spans="1:3" x14ac:dyDescent="0.2">
      <c r="A37" t="s">
        <v>1389</v>
      </c>
      <c r="B37" t="s">
        <v>836</v>
      </c>
      <c r="C37">
        <v>465.04</v>
      </c>
    </row>
    <row r="38" spans="1:3" x14ac:dyDescent="0.2">
      <c r="A38" t="s">
        <v>1390</v>
      </c>
      <c r="B38" t="s">
        <v>836</v>
      </c>
      <c r="C38">
        <v>465.04</v>
      </c>
    </row>
    <row r="39" spans="1:3" x14ac:dyDescent="0.2">
      <c r="A39" t="s">
        <v>1392</v>
      </c>
      <c r="B39" t="s">
        <v>1393</v>
      </c>
      <c r="C39">
        <v>4269.5200000000004</v>
      </c>
    </row>
    <row r="40" spans="1:3" x14ac:dyDescent="0.2">
      <c r="A40" t="s">
        <v>1394</v>
      </c>
      <c r="B40" t="s">
        <v>869</v>
      </c>
      <c r="C40">
        <v>785.6</v>
      </c>
    </row>
    <row r="41" spans="1:3" x14ac:dyDescent="0.2">
      <c r="A41" t="s">
        <v>1396</v>
      </c>
      <c r="B41" t="s">
        <v>849</v>
      </c>
      <c r="C41">
        <v>141.82</v>
      </c>
    </row>
    <row r="42" spans="1:3" x14ac:dyDescent="0.2">
      <c r="A42" t="s">
        <v>1346</v>
      </c>
      <c r="B42" t="s">
        <v>836</v>
      </c>
      <c r="C42">
        <v>465.04</v>
      </c>
    </row>
    <row r="43" spans="1:3" x14ac:dyDescent="0.2">
      <c r="A43" t="s">
        <v>1347</v>
      </c>
      <c r="B43" t="s">
        <v>836</v>
      </c>
      <c r="C43">
        <v>465.04</v>
      </c>
    </row>
    <row r="44" spans="1:3" x14ac:dyDescent="0.2">
      <c r="A44" t="s">
        <v>1348</v>
      </c>
      <c r="B44" t="s">
        <v>890</v>
      </c>
      <c r="C44">
        <v>3990</v>
      </c>
    </row>
    <row r="45" spans="1:3" x14ac:dyDescent="0.2">
      <c r="A45" t="s">
        <v>1349</v>
      </c>
      <c r="B45" t="s">
        <v>849</v>
      </c>
      <c r="C45">
        <v>141.82</v>
      </c>
    </row>
    <row r="46" spans="1:3" x14ac:dyDescent="0.2">
      <c r="A46" t="s">
        <v>1354</v>
      </c>
      <c r="B46" t="s">
        <v>836</v>
      </c>
      <c r="C46">
        <v>465.04</v>
      </c>
    </row>
    <row r="47" spans="1:3" x14ac:dyDescent="0.2">
      <c r="A47" t="s">
        <v>1355</v>
      </c>
      <c r="B47" t="s">
        <v>836</v>
      </c>
      <c r="C47">
        <v>465.04</v>
      </c>
    </row>
    <row r="48" spans="1:3" x14ac:dyDescent="0.2">
      <c r="A48" t="s">
        <v>1357</v>
      </c>
      <c r="B48" t="s">
        <v>836</v>
      </c>
      <c r="C48">
        <v>465.04</v>
      </c>
    </row>
    <row r="49" spans="1:3" x14ac:dyDescent="0.2">
      <c r="A49" t="s">
        <v>1360</v>
      </c>
      <c r="B49" t="s">
        <v>836</v>
      </c>
      <c r="C49">
        <v>465.04</v>
      </c>
    </row>
    <row r="50" spans="1:3" x14ac:dyDescent="0.2">
      <c r="A50" t="s">
        <v>1361</v>
      </c>
      <c r="B50" t="s">
        <v>836</v>
      </c>
      <c r="C50">
        <v>465.04</v>
      </c>
    </row>
    <row r="51" spans="1:3" x14ac:dyDescent="0.2">
      <c r="A51" t="s">
        <v>1384</v>
      </c>
      <c r="B51" t="s">
        <v>907</v>
      </c>
      <c r="C51">
        <v>897.74</v>
      </c>
    </row>
    <row r="52" spans="1:3" x14ac:dyDescent="0.2">
      <c r="A52" t="s">
        <v>1368</v>
      </c>
      <c r="B52" t="s">
        <v>836</v>
      </c>
      <c r="C52">
        <v>465.04</v>
      </c>
    </row>
    <row r="53" spans="1:3" x14ac:dyDescent="0.2">
      <c r="A53" t="s">
        <v>1369</v>
      </c>
      <c r="B53" t="s">
        <v>836</v>
      </c>
      <c r="C53">
        <v>465.04</v>
      </c>
    </row>
    <row r="54" spans="1:3" x14ac:dyDescent="0.2">
      <c r="A54" t="s">
        <v>1371</v>
      </c>
      <c r="B54" t="s">
        <v>836</v>
      </c>
      <c r="C54">
        <v>465.04</v>
      </c>
    </row>
    <row r="55" spans="1:3" x14ac:dyDescent="0.2">
      <c r="A55" t="s">
        <v>1658</v>
      </c>
      <c r="B55" t="s">
        <v>836</v>
      </c>
      <c r="C55">
        <v>465.04</v>
      </c>
    </row>
    <row r="56" spans="1:3" x14ac:dyDescent="0.2">
      <c r="A56" t="s">
        <v>1620</v>
      </c>
      <c r="B56" t="s">
        <v>849</v>
      </c>
      <c r="C56">
        <v>141.83000000000001</v>
      </c>
    </row>
    <row r="57" spans="1:3" x14ac:dyDescent="0.2">
      <c r="A57" t="s">
        <v>1627</v>
      </c>
      <c r="B57" t="s">
        <v>836</v>
      </c>
      <c r="C57">
        <v>465.04</v>
      </c>
    </row>
    <row r="58" spans="1:3" x14ac:dyDescent="0.2">
      <c r="A58" t="s">
        <v>1593</v>
      </c>
      <c r="B58" t="s">
        <v>836</v>
      </c>
      <c r="C58">
        <v>465.04</v>
      </c>
    </row>
    <row r="59" spans="1:3" x14ac:dyDescent="0.2">
      <c r="A59" t="s">
        <v>1594</v>
      </c>
      <c r="B59" t="s">
        <v>836</v>
      </c>
      <c r="C59">
        <v>465.04</v>
      </c>
    </row>
    <row r="60" spans="1:3" x14ac:dyDescent="0.2">
      <c r="A60" t="s">
        <v>1584</v>
      </c>
      <c r="B60" t="s">
        <v>1057</v>
      </c>
      <c r="C60">
        <v>530.33000000000004</v>
      </c>
    </row>
    <row r="61" spans="1:3" x14ac:dyDescent="0.2">
      <c r="A61" t="s">
        <v>1522</v>
      </c>
      <c r="B61" t="s">
        <v>849</v>
      </c>
      <c r="C61">
        <v>141.82</v>
      </c>
    </row>
    <row r="62" spans="1:3" x14ac:dyDescent="0.2">
      <c r="A62" t="s">
        <v>1531</v>
      </c>
      <c r="B62" t="s">
        <v>836</v>
      </c>
      <c r="C62">
        <v>465.04</v>
      </c>
    </row>
    <row r="63" spans="1:3" x14ac:dyDescent="0.2">
      <c r="A63" t="s">
        <v>1557</v>
      </c>
      <c r="B63" t="s">
        <v>836</v>
      </c>
      <c r="C63">
        <v>465.04</v>
      </c>
    </row>
    <row r="64" spans="1:3" x14ac:dyDescent="0.2">
      <c r="A64" t="s">
        <v>1583</v>
      </c>
      <c r="B64" t="s">
        <v>836</v>
      </c>
      <c r="C64">
        <v>465.04</v>
      </c>
    </row>
    <row r="65" spans="1:3" x14ac:dyDescent="0.2">
      <c r="A65" t="s">
        <v>1595</v>
      </c>
      <c r="B65" t="s">
        <v>836</v>
      </c>
      <c r="C65">
        <v>465.04</v>
      </c>
    </row>
    <row r="66" spans="1:3" x14ac:dyDescent="0.2">
      <c r="A66" t="s">
        <v>1597</v>
      </c>
      <c r="B66" t="s">
        <v>849</v>
      </c>
      <c r="C66">
        <v>141.83000000000001</v>
      </c>
    </row>
    <row r="67" spans="1:3" x14ac:dyDescent="0.2">
      <c r="A67" t="s">
        <v>1598</v>
      </c>
      <c r="B67" t="s">
        <v>849</v>
      </c>
      <c r="C67">
        <v>141.82</v>
      </c>
    </row>
    <row r="68" spans="1:3" x14ac:dyDescent="0.2">
      <c r="A68" t="s">
        <v>1599</v>
      </c>
      <c r="B68" t="s">
        <v>836</v>
      </c>
      <c r="C68">
        <v>465.04</v>
      </c>
    </row>
    <row r="69" spans="1:3" x14ac:dyDescent="0.2">
      <c r="A69" t="s">
        <v>1600</v>
      </c>
      <c r="B69" t="s">
        <v>836</v>
      </c>
      <c r="C69">
        <v>465.04</v>
      </c>
    </row>
    <row r="70" spans="1:3" x14ac:dyDescent="0.2">
      <c r="A70" t="s">
        <v>1601</v>
      </c>
      <c r="B70" t="s">
        <v>836</v>
      </c>
      <c r="C70">
        <v>465.04</v>
      </c>
    </row>
    <row r="71" spans="1:3" x14ac:dyDescent="0.2">
      <c r="A71" t="s">
        <v>1603</v>
      </c>
      <c r="B71" t="s">
        <v>836</v>
      </c>
      <c r="C71">
        <v>465.04</v>
      </c>
    </row>
    <row r="72" spans="1:3" x14ac:dyDescent="0.2">
      <c r="A72" t="s">
        <v>1559</v>
      </c>
      <c r="B72" t="s">
        <v>849</v>
      </c>
      <c r="C72">
        <v>141.82</v>
      </c>
    </row>
    <row r="73" spans="1:3" x14ac:dyDescent="0.2">
      <c r="A73" t="s">
        <v>1568</v>
      </c>
      <c r="B73" t="s">
        <v>849</v>
      </c>
      <c r="C73">
        <v>141.82</v>
      </c>
    </row>
    <row r="74" spans="1:3" x14ac:dyDescent="0.2">
      <c r="A74" t="s">
        <v>1571</v>
      </c>
      <c r="B74" t="s">
        <v>836</v>
      </c>
      <c r="C74">
        <v>465.04</v>
      </c>
    </row>
    <row r="75" spans="1:3" x14ac:dyDescent="0.2">
      <c r="A75" t="s">
        <v>1572</v>
      </c>
      <c r="B75" t="s">
        <v>836</v>
      </c>
      <c r="C75">
        <v>465.04</v>
      </c>
    </row>
    <row r="76" spans="1:3" x14ac:dyDescent="0.2">
      <c r="A76" t="s">
        <v>1575</v>
      </c>
      <c r="B76" t="s">
        <v>836</v>
      </c>
      <c r="C76">
        <v>465.04</v>
      </c>
    </row>
    <row r="77" spans="1:3" x14ac:dyDescent="0.2">
      <c r="A77" t="s">
        <v>1577</v>
      </c>
      <c r="B77" t="s">
        <v>836</v>
      </c>
      <c r="C77">
        <v>465.04</v>
      </c>
    </row>
    <row r="78" spans="1:3" x14ac:dyDescent="0.2">
      <c r="A78" t="s">
        <v>1578</v>
      </c>
      <c r="B78" t="s">
        <v>836</v>
      </c>
      <c r="C78">
        <v>465.04</v>
      </c>
    </row>
    <row r="79" spans="1:3" x14ac:dyDescent="0.2">
      <c r="A79" t="s">
        <v>1580</v>
      </c>
      <c r="B79" t="s">
        <v>849</v>
      </c>
      <c r="C79">
        <v>141.83000000000001</v>
      </c>
    </row>
    <row r="80" spans="1:3" x14ac:dyDescent="0.2">
      <c r="A80" t="s">
        <v>1581</v>
      </c>
      <c r="B80" t="s">
        <v>849</v>
      </c>
      <c r="C80">
        <v>141.82</v>
      </c>
    </row>
    <row r="81" spans="1:3" x14ac:dyDescent="0.2">
      <c r="A81" t="s">
        <v>1291</v>
      </c>
      <c r="B81" t="s">
        <v>863</v>
      </c>
      <c r="C81">
        <v>539.64</v>
      </c>
    </row>
    <row r="82" spans="1:3" x14ac:dyDescent="0.2">
      <c r="A82" t="s">
        <v>985</v>
      </c>
      <c r="B82" t="s">
        <v>836</v>
      </c>
      <c r="C82">
        <v>465.04</v>
      </c>
    </row>
    <row r="83" spans="1:3" x14ac:dyDescent="0.2">
      <c r="A83" t="s">
        <v>986</v>
      </c>
      <c r="B83" t="s">
        <v>836</v>
      </c>
      <c r="C83">
        <v>465.04</v>
      </c>
    </row>
    <row r="84" spans="1:3" x14ac:dyDescent="0.2">
      <c r="A84" t="s">
        <v>987</v>
      </c>
      <c r="B84" t="s">
        <v>836</v>
      </c>
      <c r="C84">
        <v>465.04</v>
      </c>
    </row>
    <row r="85" spans="1:3" x14ac:dyDescent="0.2">
      <c r="A85" t="s">
        <v>1539</v>
      </c>
      <c r="B85" t="s">
        <v>836</v>
      </c>
      <c r="C85">
        <v>465.04</v>
      </c>
    </row>
    <row r="86" spans="1:3" x14ac:dyDescent="0.2">
      <c r="A86" t="s">
        <v>1541</v>
      </c>
      <c r="B86" t="s">
        <v>836</v>
      </c>
      <c r="C86">
        <v>465.04</v>
      </c>
    </row>
    <row r="87" spans="1:3" x14ac:dyDescent="0.2">
      <c r="A87" t="s">
        <v>1547</v>
      </c>
      <c r="B87" t="s">
        <v>907</v>
      </c>
      <c r="C87">
        <v>897.74</v>
      </c>
    </row>
    <row r="88" spans="1:3" x14ac:dyDescent="0.2">
      <c r="A88" t="s">
        <v>1548</v>
      </c>
      <c r="B88" t="s">
        <v>863</v>
      </c>
      <c r="C88">
        <v>539.64</v>
      </c>
    </row>
    <row r="89" spans="1:3" x14ac:dyDescent="0.2">
      <c r="A89" t="s">
        <v>1550</v>
      </c>
      <c r="B89" t="s">
        <v>836</v>
      </c>
      <c r="C89">
        <v>465.04</v>
      </c>
    </row>
    <row r="90" spans="1:3" x14ac:dyDescent="0.2">
      <c r="A90" t="s">
        <v>1551</v>
      </c>
      <c r="B90" t="s">
        <v>836</v>
      </c>
      <c r="C90">
        <v>465.04</v>
      </c>
    </row>
    <row r="91" spans="1:3" x14ac:dyDescent="0.2">
      <c r="A91" t="s">
        <v>1552</v>
      </c>
      <c r="B91" t="s">
        <v>836</v>
      </c>
      <c r="C91">
        <v>465.04</v>
      </c>
    </row>
    <row r="92" spans="1:3" x14ac:dyDescent="0.2">
      <c r="A92" t="s">
        <v>1555</v>
      </c>
      <c r="B92" t="s">
        <v>836</v>
      </c>
      <c r="C92">
        <v>465.04</v>
      </c>
    </row>
    <row r="93" spans="1:3" x14ac:dyDescent="0.2">
      <c r="A93" t="s">
        <v>1556</v>
      </c>
      <c r="B93" t="s">
        <v>836</v>
      </c>
      <c r="C93">
        <v>465.04</v>
      </c>
    </row>
    <row r="94" spans="1:3" x14ac:dyDescent="0.2">
      <c r="A94" t="s">
        <v>1509</v>
      </c>
      <c r="B94" t="s">
        <v>836</v>
      </c>
      <c r="C94">
        <v>465.04</v>
      </c>
    </row>
    <row r="95" spans="1:3" x14ac:dyDescent="0.2">
      <c r="A95" t="s">
        <v>1553</v>
      </c>
      <c r="B95" t="s">
        <v>836</v>
      </c>
      <c r="C95">
        <v>465.04</v>
      </c>
    </row>
    <row r="96" spans="1:3" x14ac:dyDescent="0.2">
      <c r="A96" t="s">
        <v>1532</v>
      </c>
      <c r="B96" t="s">
        <v>1533</v>
      </c>
      <c r="C96">
        <v>4391.47</v>
      </c>
    </row>
    <row r="97" spans="1:3" x14ac:dyDescent="0.2">
      <c r="A97" t="s">
        <v>1543</v>
      </c>
      <c r="B97" t="s">
        <v>836</v>
      </c>
      <c r="C97">
        <v>465.04</v>
      </c>
    </row>
    <row r="98" spans="1:3" x14ac:dyDescent="0.2">
      <c r="A98" t="s">
        <v>1510</v>
      </c>
      <c r="B98" t="s">
        <v>849</v>
      </c>
      <c r="C98">
        <v>141.82</v>
      </c>
    </row>
    <row r="99" spans="1:3" x14ac:dyDescent="0.2">
      <c r="A99" t="s">
        <v>1512</v>
      </c>
      <c r="B99" t="s">
        <v>849</v>
      </c>
      <c r="C99">
        <v>141.83000000000001</v>
      </c>
    </row>
    <row r="100" spans="1:3" x14ac:dyDescent="0.2">
      <c r="A100" t="s">
        <v>1511</v>
      </c>
      <c r="B100" t="s">
        <v>849</v>
      </c>
      <c r="C100">
        <v>141.83000000000001</v>
      </c>
    </row>
    <row r="101" spans="1:3" x14ac:dyDescent="0.2">
      <c r="A101" t="s">
        <v>1513</v>
      </c>
      <c r="B101" t="s">
        <v>849</v>
      </c>
      <c r="C101">
        <v>141.82</v>
      </c>
    </row>
    <row r="102" spans="1:3" x14ac:dyDescent="0.2">
      <c r="A102" t="s">
        <v>1514</v>
      </c>
      <c r="B102" t="s">
        <v>849</v>
      </c>
      <c r="C102">
        <v>141.82</v>
      </c>
    </row>
    <row r="103" spans="1:3" x14ac:dyDescent="0.2">
      <c r="A103" t="s">
        <v>1515</v>
      </c>
      <c r="B103" t="s">
        <v>849</v>
      </c>
      <c r="C103">
        <v>141.82</v>
      </c>
    </row>
    <row r="104" spans="1:3" x14ac:dyDescent="0.2">
      <c r="A104" t="s">
        <v>1517</v>
      </c>
      <c r="B104" t="s">
        <v>836</v>
      </c>
      <c r="C104">
        <v>465.04</v>
      </c>
    </row>
    <row r="105" spans="1:3" x14ac:dyDescent="0.2">
      <c r="A105" t="s">
        <v>1519</v>
      </c>
      <c r="B105" t="s">
        <v>836</v>
      </c>
      <c r="C105">
        <v>465.04</v>
      </c>
    </row>
    <row r="106" spans="1:3" x14ac:dyDescent="0.2">
      <c r="A106" t="s">
        <v>1521</v>
      </c>
      <c r="B106" t="s">
        <v>836</v>
      </c>
      <c r="C106">
        <v>465.04</v>
      </c>
    </row>
    <row r="107" spans="1:3" x14ac:dyDescent="0.2">
      <c r="A107" t="s">
        <v>1525</v>
      </c>
      <c r="B107" t="s">
        <v>863</v>
      </c>
      <c r="C107">
        <v>539.64</v>
      </c>
    </row>
    <row r="108" spans="1:3" x14ac:dyDescent="0.2">
      <c r="A108" t="s">
        <v>1526</v>
      </c>
      <c r="B108" t="s">
        <v>836</v>
      </c>
      <c r="C108">
        <v>465.04</v>
      </c>
    </row>
    <row r="109" spans="1:3" x14ac:dyDescent="0.2">
      <c r="A109" t="s">
        <v>1527</v>
      </c>
      <c r="B109" t="s">
        <v>836</v>
      </c>
      <c r="C109">
        <v>465.04</v>
      </c>
    </row>
    <row r="110" spans="1:3" x14ac:dyDescent="0.2">
      <c r="A110" t="s">
        <v>1582</v>
      </c>
      <c r="B110" t="s">
        <v>836</v>
      </c>
      <c r="C110">
        <v>465.04</v>
      </c>
    </row>
    <row r="111" spans="1:3" x14ac:dyDescent="0.2">
      <c r="A111" t="s">
        <v>1589</v>
      </c>
      <c r="B111" t="s">
        <v>836</v>
      </c>
      <c r="C111">
        <v>465.04</v>
      </c>
    </row>
    <row r="112" spans="1:3" x14ac:dyDescent="0.2">
      <c r="A112" t="s">
        <v>1378</v>
      </c>
      <c r="B112" t="s">
        <v>849</v>
      </c>
      <c r="C112">
        <v>141.83000000000001</v>
      </c>
    </row>
    <row r="113" spans="1:3" x14ac:dyDescent="0.2">
      <c r="A113" t="s">
        <v>1446</v>
      </c>
      <c r="B113" t="s">
        <v>836</v>
      </c>
      <c r="C113">
        <v>465.04</v>
      </c>
    </row>
    <row r="114" spans="1:3" x14ac:dyDescent="0.2">
      <c r="A114" t="s">
        <v>1401</v>
      </c>
      <c r="B114" t="s">
        <v>849</v>
      </c>
      <c r="C114">
        <v>141.82</v>
      </c>
    </row>
    <row r="115" spans="1:3" x14ac:dyDescent="0.2">
      <c r="A115" t="s">
        <v>1403</v>
      </c>
      <c r="B115" t="s">
        <v>849</v>
      </c>
      <c r="C115">
        <v>141.82</v>
      </c>
    </row>
    <row r="116" spans="1:3" x14ac:dyDescent="0.2">
      <c r="A116" t="s">
        <v>1439</v>
      </c>
      <c r="B116" t="s">
        <v>1057</v>
      </c>
      <c r="C116">
        <v>530.33000000000004</v>
      </c>
    </row>
    <row r="117" spans="1:3" x14ac:dyDescent="0.2">
      <c r="A117" t="s">
        <v>1440</v>
      </c>
      <c r="B117" t="s">
        <v>869</v>
      </c>
      <c r="C117">
        <v>785.59</v>
      </c>
    </row>
    <row r="118" spans="1:3" x14ac:dyDescent="0.2">
      <c r="A118" t="s">
        <v>1441</v>
      </c>
      <c r="B118" t="s">
        <v>849</v>
      </c>
      <c r="C118">
        <v>141.83000000000001</v>
      </c>
    </row>
    <row r="119" spans="1:3" x14ac:dyDescent="0.2">
      <c r="A119" t="s">
        <v>1449</v>
      </c>
      <c r="B119" t="s">
        <v>849</v>
      </c>
      <c r="C119">
        <v>141.83000000000001</v>
      </c>
    </row>
    <row r="120" spans="1:3" x14ac:dyDescent="0.2">
      <c r="A120" t="s">
        <v>1447</v>
      </c>
      <c r="B120" t="s">
        <v>836</v>
      </c>
      <c r="C120">
        <v>465.04</v>
      </c>
    </row>
    <row r="121" spans="1:3" x14ac:dyDescent="0.2">
      <c r="A121" t="s">
        <v>1448</v>
      </c>
      <c r="B121" t="s">
        <v>890</v>
      </c>
      <c r="C121">
        <v>3990</v>
      </c>
    </row>
    <row r="122" spans="1:3" x14ac:dyDescent="0.2">
      <c r="A122" t="s">
        <v>1405</v>
      </c>
      <c r="B122" t="s">
        <v>849</v>
      </c>
      <c r="C122">
        <v>141.82</v>
      </c>
    </row>
    <row r="123" spans="1:3" x14ac:dyDescent="0.2">
      <c r="A123" t="s">
        <v>1406</v>
      </c>
      <c r="B123" t="s">
        <v>863</v>
      </c>
      <c r="C123">
        <v>539.64</v>
      </c>
    </row>
    <row r="124" spans="1:3" x14ac:dyDescent="0.2">
      <c r="A124" t="s">
        <v>1412</v>
      </c>
      <c r="B124" t="s">
        <v>849</v>
      </c>
      <c r="C124">
        <v>141.82</v>
      </c>
    </row>
    <row r="125" spans="1:3" x14ac:dyDescent="0.2">
      <c r="A125" t="s">
        <v>1413</v>
      </c>
      <c r="B125" t="s">
        <v>849</v>
      </c>
      <c r="C125">
        <v>141.82</v>
      </c>
    </row>
    <row r="126" spans="1:3" x14ac:dyDescent="0.2">
      <c r="A126" t="s">
        <v>1414</v>
      </c>
      <c r="B126" t="s">
        <v>1367</v>
      </c>
      <c r="C126">
        <v>2770.43</v>
      </c>
    </row>
    <row r="127" spans="1:3" x14ac:dyDescent="0.2">
      <c r="A127" t="s">
        <v>1416</v>
      </c>
      <c r="B127" t="s">
        <v>836</v>
      </c>
      <c r="C127">
        <v>465.04</v>
      </c>
    </row>
    <row r="128" spans="1:3" x14ac:dyDescent="0.2">
      <c r="A128" t="s">
        <v>1417</v>
      </c>
      <c r="B128" t="s">
        <v>836</v>
      </c>
      <c r="C128">
        <v>465.04</v>
      </c>
    </row>
    <row r="129" spans="1:3" x14ac:dyDescent="0.2">
      <c r="A129" t="s">
        <v>1419</v>
      </c>
      <c r="B129" t="s">
        <v>836</v>
      </c>
      <c r="C129">
        <v>465.04</v>
      </c>
    </row>
    <row r="130" spans="1:3" x14ac:dyDescent="0.2">
      <c r="A130" t="s">
        <v>1421</v>
      </c>
      <c r="B130" t="s">
        <v>836</v>
      </c>
      <c r="C130">
        <v>465.04</v>
      </c>
    </row>
    <row r="131" spans="1:3" x14ac:dyDescent="0.2">
      <c r="A131" t="s">
        <v>1422</v>
      </c>
      <c r="B131" t="s">
        <v>849</v>
      </c>
      <c r="C131">
        <v>141.83000000000001</v>
      </c>
    </row>
    <row r="132" spans="1:3" x14ac:dyDescent="0.2">
      <c r="A132" t="s">
        <v>1425</v>
      </c>
      <c r="B132" t="s">
        <v>836</v>
      </c>
      <c r="C132">
        <v>465.04</v>
      </c>
    </row>
    <row r="133" spans="1:3" x14ac:dyDescent="0.2">
      <c r="A133" t="s">
        <v>1482</v>
      </c>
      <c r="B133" t="s">
        <v>836</v>
      </c>
      <c r="C133">
        <v>465.04</v>
      </c>
    </row>
    <row r="134" spans="1:3" x14ac:dyDescent="0.2">
      <c r="A134" t="s">
        <v>1484</v>
      </c>
      <c r="B134" t="s">
        <v>836</v>
      </c>
      <c r="C134">
        <v>465.04</v>
      </c>
    </row>
    <row r="135" spans="1:3" x14ac:dyDescent="0.2">
      <c r="A135" t="s">
        <v>1487</v>
      </c>
      <c r="B135" t="s">
        <v>836</v>
      </c>
      <c r="C135">
        <v>465.04</v>
      </c>
    </row>
    <row r="136" spans="1:3" x14ac:dyDescent="0.2">
      <c r="A136" t="s">
        <v>1489</v>
      </c>
      <c r="B136" t="s">
        <v>1057</v>
      </c>
      <c r="C136">
        <v>530.33000000000004</v>
      </c>
    </row>
    <row r="137" spans="1:3" x14ac:dyDescent="0.2">
      <c r="A137" t="s">
        <v>1497</v>
      </c>
      <c r="B137" t="s">
        <v>836</v>
      </c>
      <c r="C137">
        <v>465.04</v>
      </c>
    </row>
    <row r="138" spans="1:3" x14ac:dyDescent="0.2">
      <c r="A138" t="s">
        <v>1498</v>
      </c>
      <c r="B138" t="s">
        <v>836</v>
      </c>
      <c r="C138">
        <v>465.04</v>
      </c>
    </row>
    <row r="139" spans="1:3" x14ac:dyDescent="0.2">
      <c r="A139" t="s">
        <v>1501</v>
      </c>
      <c r="B139" t="s">
        <v>849</v>
      </c>
      <c r="C139">
        <v>141.82</v>
      </c>
    </row>
    <row r="140" spans="1:3" x14ac:dyDescent="0.2">
      <c r="A140" t="s">
        <v>1169</v>
      </c>
      <c r="B140" t="s">
        <v>849</v>
      </c>
      <c r="C140">
        <v>141.82</v>
      </c>
    </row>
    <row r="141" spans="1:3" x14ac:dyDescent="0.2">
      <c r="A141" t="s">
        <v>1170</v>
      </c>
      <c r="B141" t="s">
        <v>849</v>
      </c>
      <c r="C141">
        <v>141.82</v>
      </c>
    </row>
    <row r="142" spans="1:3" x14ac:dyDescent="0.2">
      <c r="A142" t="s">
        <v>1171</v>
      </c>
      <c r="B142" t="s">
        <v>836</v>
      </c>
      <c r="C142">
        <v>465.04</v>
      </c>
    </row>
    <row r="143" spans="1:3" x14ac:dyDescent="0.2">
      <c r="A143" t="s">
        <v>1174</v>
      </c>
      <c r="B143" t="s">
        <v>836</v>
      </c>
      <c r="C143">
        <v>465.04</v>
      </c>
    </row>
    <row r="144" spans="1:3" x14ac:dyDescent="0.2">
      <c r="A144" t="s">
        <v>1176</v>
      </c>
      <c r="B144" t="s">
        <v>836</v>
      </c>
      <c r="C144">
        <v>465.04</v>
      </c>
    </row>
    <row r="145" spans="1:3" x14ac:dyDescent="0.2">
      <c r="A145" t="s">
        <v>1178</v>
      </c>
      <c r="B145" t="s">
        <v>836</v>
      </c>
      <c r="C145">
        <v>465.04</v>
      </c>
    </row>
    <row r="146" spans="1:3" x14ac:dyDescent="0.2">
      <c r="A146" t="s">
        <v>1131</v>
      </c>
      <c r="B146" t="s">
        <v>836</v>
      </c>
      <c r="C146">
        <v>465.04</v>
      </c>
    </row>
    <row r="147" spans="1:3" x14ac:dyDescent="0.2">
      <c r="A147" t="s">
        <v>1132</v>
      </c>
      <c r="B147" t="s">
        <v>836</v>
      </c>
      <c r="C147">
        <v>465.04</v>
      </c>
    </row>
    <row r="148" spans="1:3" x14ac:dyDescent="0.2">
      <c r="A148" t="s">
        <v>1137</v>
      </c>
      <c r="B148" t="s">
        <v>849</v>
      </c>
      <c r="C148">
        <v>141.82</v>
      </c>
    </row>
    <row r="149" spans="1:3" x14ac:dyDescent="0.2">
      <c r="A149" t="s">
        <v>1138</v>
      </c>
      <c r="B149" t="s">
        <v>849</v>
      </c>
      <c r="C149">
        <v>141.82</v>
      </c>
    </row>
    <row r="150" spans="1:3" x14ac:dyDescent="0.2">
      <c r="A150" t="s">
        <v>1140</v>
      </c>
      <c r="B150" t="s">
        <v>836</v>
      </c>
      <c r="C150">
        <v>465.04</v>
      </c>
    </row>
    <row r="151" spans="1:3" x14ac:dyDescent="0.2">
      <c r="A151" t="s">
        <v>1143</v>
      </c>
      <c r="B151" t="s">
        <v>836</v>
      </c>
      <c r="C151">
        <v>465.04</v>
      </c>
    </row>
    <row r="152" spans="1:3" x14ac:dyDescent="0.2">
      <c r="A152" t="s">
        <v>1144</v>
      </c>
      <c r="B152" t="s">
        <v>836</v>
      </c>
      <c r="C152">
        <v>465.04</v>
      </c>
    </row>
    <row r="153" spans="1:3" x14ac:dyDescent="0.2">
      <c r="A153" t="s">
        <v>1145</v>
      </c>
      <c r="B153" t="s">
        <v>836</v>
      </c>
      <c r="C153">
        <v>465.04</v>
      </c>
    </row>
    <row r="154" spans="1:3" x14ac:dyDescent="0.2">
      <c r="A154" t="s">
        <v>1146</v>
      </c>
      <c r="B154" t="s">
        <v>836</v>
      </c>
      <c r="C154">
        <v>465.04</v>
      </c>
    </row>
    <row r="155" spans="1:3" x14ac:dyDescent="0.2">
      <c r="A155" t="s">
        <v>1103</v>
      </c>
      <c r="B155" t="s">
        <v>1009</v>
      </c>
      <c r="C155">
        <v>36888.699999999997</v>
      </c>
    </row>
    <row r="156" spans="1:3" x14ac:dyDescent="0.2">
      <c r="A156" t="s">
        <v>1093</v>
      </c>
      <c r="B156" t="s">
        <v>849</v>
      </c>
      <c r="C156">
        <v>141.82</v>
      </c>
    </row>
    <row r="157" spans="1:3" x14ac:dyDescent="0.2">
      <c r="A157" t="s">
        <v>1179</v>
      </c>
      <c r="B157" t="s">
        <v>1057</v>
      </c>
      <c r="C157">
        <v>530.33000000000004</v>
      </c>
    </row>
    <row r="158" spans="1:3" x14ac:dyDescent="0.2">
      <c r="A158" t="s">
        <v>1151</v>
      </c>
      <c r="B158" t="s">
        <v>1152</v>
      </c>
      <c r="C158">
        <v>126924.3</v>
      </c>
    </row>
    <row r="159" spans="1:3" x14ac:dyDescent="0.2">
      <c r="A159" t="s">
        <v>1429</v>
      </c>
      <c r="B159" t="s">
        <v>836</v>
      </c>
      <c r="C159">
        <v>465.04</v>
      </c>
    </row>
    <row r="160" spans="1:3" x14ac:dyDescent="0.2">
      <c r="A160" t="s">
        <v>1430</v>
      </c>
      <c r="B160" t="s">
        <v>836</v>
      </c>
      <c r="C160">
        <v>465.04</v>
      </c>
    </row>
    <row r="161" spans="1:3" x14ac:dyDescent="0.2">
      <c r="A161" t="s">
        <v>1433</v>
      </c>
      <c r="B161" t="s">
        <v>836</v>
      </c>
      <c r="C161">
        <v>465.04</v>
      </c>
    </row>
    <row r="162" spans="1:3" x14ac:dyDescent="0.2">
      <c r="A162" t="s">
        <v>1435</v>
      </c>
      <c r="B162" t="s">
        <v>836</v>
      </c>
      <c r="C162">
        <v>465.04</v>
      </c>
    </row>
    <row r="163" spans="1:3" x14ac:dyDescent="0.2">
      <c r="A163" t="s">
        <v>1436</v>
      </c>
      <c r="B163" t="s">
        <v>836</v>
      </c>
      <c r="C163">
        <v>465.04</v>
      </c>
    </row>
    <row r="164" spans="1:3" x14ac:dyDescent="0.2">
      <c r="A164" t="s">
        <v>1442</v>
      </c>
      <c r="B164" t="s">
        <v>849</v>
      </c>
      <c r="C164">
        <v>141.83000000000001</v>
      </c>
    </row>
    <row r="165" spans="1:3" x14ac:dyDescent="0.2">
      <c r="A165" t="s">
        <v>1443</v>
      </c>
      <c r="B165" t="s">
        <v>849</v>
      </c>
      <c r="C165">
        <v>141.83000000000001</v>
      </c>
    </row>
    <row r="166" spans="1:3" x14ac:dyDescent="0.2">
      <c r="A166" t="s">
        <v>1445</v>
      </c>
      <c r="B166" t="s">
        <v>863</v>
      </c>
      <c r="C166">
        <v>539.64</v>
      </c>
    </row>
    <row r="167" spans="1:3" x14ac:dyDescent="0.2">
      <c r="A167" t="s">
        <v>1325</v>
      </c>
      <c r="B167" t="s">
        <v>836</v>
      </c>
      <c r="C167">
        <v>465.04</v>
      </c>
    </row>
    <row r="168" spans="1:3" x14ac:dyDescent="0.2">
      <c r="A168" t="s">
        <v>1330</v>
      </c>
      <c r="B168" t="s">
        <v>836</v>
      </c>
      <c r="C168">
        <v>465.04</v>
      </c>
    </row>
    <row r="169" spans="1:3" x14ac:dyDescent="0.2">
      <c r="A169" t="s">
        <v>1335</v>
      </c>
      <c r="B169" t="s">
        <v>849</v>
      </c>
      <c r="C169">
        <v>141.82</v>
      </c>
    </row>
    <row r="170" spans="1:3" x14ac:dyDescent="0.2">
      <c r="A170" t="s">
        <v>1339</v>
      </c>
      <c r="B170" t="s">
        <v>836</v>
      </c>
      <c r="C170">
        <v>465.04</v>
      </c>
    </row>
    <row r="171" spans="1:3" x14ac:dyDescent="0.2">
      <c r="A171" t="s">
        <v>1341</v>
      </c>
      <c r="B171" t="s">
        <v>836</v>
      </c>
      <c r="C171">
        <v>465.04</v>
      </c>
    </row>
    <row r="172" spans="1:3" x14ac:dyDescent="0.2">
      <c r="A172" t="s">
        <v>1342</v>
      </c>
      <c r="B172" t="s">
        <v>836</v>
      </c>
      <c r="C172">
        <v>465.04</v>
      </c>
    </row>
    <row r="173" spans="1:3" x14ac:dyDescent="0.2">
      <c r="A173" t="s">
        <v>1319</v>
      </c>
      <c r="B173" t="s">
        <v>849</v>
      </c>
      <c r="C173">
        <v>141.83000000000001</v>
      </c>
    </row>
    <row r="174" spans="1:3" x14ac:dyDescent="0.2">
      <c r="A174" t="s">
        <v>1332</v>
      </c>
      <c r="B174" t="s">
        <v>849</v>
      </c>
      <c r="C174">
        <v>141.82</v>
      </c>
    </row>
    <row r="175" spans="1:3" x14ac:dyDescent="0.2">
      <c r="A175" t="s">
        <v>1327</v>
      </c>
      <c r="B175" t="s">
        <v>836</v>
      </c>
      <c r="C175">
        <v>465.04</v>
      </c>
    </row>
    <row r="176" spans="1:3" x14ac:dyDescent="0.2">
      <c r="A176" t="s">
        <v>1336</v>
      </c>
      <c r="B176" t="s">
        <v>836</v>
      </c>
      <c r="C176">
        <v>465.04</v>
      </c>
    </row>
    <row r="177" spans="1:3" x14ac:dyDescent="0.2">
      <c r="A177" t="s">
        <v>1292</v>
      </c>
      <c r="B177" t="s">
        <v>836</v>
      </c>
      <c r="C177">
        <v>465.04</v>
      </c>
    </row>
    <row r="178" spans="1:3" x14ac:dyDescent="0.2">
      <c r="A178" t="s">
        <v>1294</v>
      </c>
      <c r="B178" t="s">
        <v>869</v>
      </c>
      <c r="C178">
        <v>785.59</v>
      </c>
    </row>
    <row r="179" spans="1:3" x14ac:dyDescent="0.2">
      <c r="A179" t="s">
        <v>1296</v>
      </c>
      <c r="B179" t="s">
        <v>849</v>
      </c>
      <c r="C179">
        <v>141.82</v>
      </c>
    </row>
    <row r="180" spans="1:3" x14ac:dyDescent="0.2">
      <c r="A180" t="s">
        <v>1298</v>
      </c>
      <c r="B180" t="s">
        <v>849</v>
      </c>
      <c r="C180">
        <v>141.82</v>
      </c>
    </row>
    <row r="181" spans="1:3" x14ac:dyDescent="0.2">
      <c r="A181" t="s">
        <v>1299</v>
      </c>
      <c r="B181" t="s">
        <v>849</v>
      </c>
      <c r="C181">
        <v>141.82</v>
      </c>
    </row>
    <row r="182" spans="1:3" x14ac:dyDescent="0.2">
      <c r="A182" t="s">
        <v>1301</v>
      </c>
      <c r="B182" t="s">
        <v>836</v>
      </c>
      <c r="C182">
        <v>465.04</v>
      </c>
    </row>
    <row r="183" spans="1:3" x14ac:dyDescent="0.2">
      <c r="A183" t="s">
        <v>1304</v>
      </c>
      <c r="B183" t="s">
        <v>836</v>
      </c>
      <c r="C183">
        <v>465.04</v>
      </c>
    </row>
    <row r="184" spans="1:3" x14ac:dyDescent="0.2">
      <c r="A184" t="s">
        <v>1305</v>
      </c>
      <c r="B184" t="s">
        <v>836</v>
      </c>
      <c r="C184">
        <v>465.04</v>
      </c>
    </row>
    <row r="185" spans="1:3" x14ac:dyDescent="0.2">
      <c r="A185" t="s">
        <v>1307</v>
      </c>
      <c r="B185" t="s">
        <v>836</v>
      </c>
      <c r="C185">
        <v>465.04</v>
      </c>
    </row>
    <row r="186" spans="1:3" x14ac:dyDescent="0.2">
      <c r="A186" t="s">
        <v>1308</v>
      </c>
      <c r="B186" t="s">
        <v>849</v>
      </c>
      <c r="C186">
        <v>141.82</v>
      </c>
    </row>
    <row r="187" spans="1:3" x14ac:dyDescent="0.2">
      <c r="A187" t="s">
        <v>1309</v>
      </c>
      <c r="B187" t="s">
        <v>849</v>
      </c>
      <c r="C187">
        <v>141.82</v>
      </c>
    </row>
    <row r="188" spans="1:3" x14ac:dyDescent="0.2">
      <c r="A188" t="s">
        <v>1310</v>
      </c>
      <c r="B188" t="s">
        <v>849</v>
      </c>
      <c r="C188">
        <v>141.82</v>
      </c>
    </row>
    <row r="189" spans="1:3" x14ac:dyDescent="0.2">
      <c r="A189" t="s">
        <v>1312</v>
      </c>
      <c r="B189" t="s">
        <v>849</v>
      </c>
      <c r="C189">
        <v>141.82</v>
      </c>
    </row>
    <row r="190" spans="1:3" x14ac:dyDescent="0.2">
      <c r="A190" t="s">
        <v>1313</v>
      </c>
      <c r="B190" t="s">
        <v>863</v>
      </c>
      <c r="C190">
        <v>539.64</v>
      </c>
    </row>
    <row r="191" spans="1:3" x14ac:dyDescent="0.2">
      <c r="A191" t="s">
        <v>1314</v>
      </c>
      <c r="B191" t="s">
        <v>836</v>
      </c>
      <c r="C191">
        <v>465.04</v>
      </c>
    </row>
    <row r="192" spans="1:3" x14ac:dyDescent="0.2">
      <c r="A192" t="s">
        <v>1317</v>
      </c>
      <c r="B192" t="s">
        <v>836</v>
      </c>
      <c r="C192">
        <v>465.04</v>
      </c>
    </row>
    <row r="193" spans="1:3" x14ac:dyDescent="0.2">
      <c r="A193" t="s">
        <v>1373</v>
      </c>
      <c r="B193" t="s">
        <v>836</v>
      </c>
      <c r="C193">
        <v>465.04</v>
      </c>
    </row>
    <row r="194" spans="1:3" x14ac:dyDescent="0.2">
      <c r="A194" t="s">
        <v>1504</v>
      </c>
      <c r="B194" t="s">
        <v>836</v>
      </c>
      <c r="C194">
        <v>465.04</v>
      </c>
    </row>
    <row r="195" spans="1:3" x14ac:dyDescent="0.2">
      <c r="A195" t="s">
        <v>1506</v>
      </c>
      <c r="B195" t="s">
        <v>836</v>
      </c>
      <c r="C195">
        <v>465.04</v>
      </c>
    </row>
    <row r="196" spans="1:3" x14ac:dyDescent="0.2">
      <c r="A196" t="s">
        <v>1454</v>
      </c>
      <c r="B196" t="s">
        <v>836</v>
      </c>
      <c r="C196">
        <v>465.04</v>
      </c>
    </row>
    <row r="197" spans="1:3" x14ac:dyDescent="0.2">
      <c r="A197" t="s">
        <v>1455</v>
      </c>
      <c r="B197" t="s">
        <v>836</v>
      </c>
      <c r="C197">
        <v>465.04</v>
      </c>
    </row>
    <row r="198" spans="1:3" x14ac:dyDescent="0.2">
      <c r="A198" t="s">
        <v>1461</v>
      </c>
      <c r="B198" t="s">
        <v>869</v>
      </c>
      <c r="C198">
        <v>785.6</v>
      </c>
    </row>
    <row r="199" spans="1:3" x14ac:dyDescent="0.2">
      <c r="A199" t="s">
        <v>1462</v>
      </c>
      <c r="B199" t="s">
        <v>869</v>
      </c>
      <c r="C199">
        <v>785.59</v>
      </c>
    </row>
    <row r="200" spans="1:3" x14ac:dyDescent="0.2">
      <c r="A200" t="s">
        <v>1465</v>
      </c>
      <c r="B200" t="s">
        <v>849</v>
      </c>
      <c r="C200">
        <v>141.82</v>
      </c>
    </row>
    <row r="201" spans="1:3" x14ac:dyDescent="0.2">
      <c r="A201" t="s">
        <v>1466</v>
      </c>
      <c r="B201" t="s">
        <v>849</v>
      </c>
      <c r="C201">
        <v>141.82</v>
      </c>
    </row>
    <row r="202" spans="1:3" x14ac:dyDescent="0.2">
      <c r="A202" t="s">
        <v>1467</v>
      </c>
      <c r="B202" t="s">
        <v>863</v>
      </c>
      <c r="C202">
        <v>539.64</v>
      </c>
    </row>
    <row r="203" spans="1:3" x14ac:dyDescent="0.2">
      <c r="A203" t="s">
        <v>1468</v>
      </c>
      <c r="B203" t="s">
        <v>836</v>
      </c>
      <c r="C203">
        <v>465.04</v>
      </c>
    </row>
    <row r="204" spans="1:3" x14ac:dyDescent="0.2">
      <c r="A204" t="s">
        <v>1469</v>
      </c>
      <c r="B204" t="s">
        <v>836</v>
      </c>
      <c r="C204">
        <v>465.04</v>
      </c>
    </row>
    <row r="205" spans="1:3" x14ac:dyDescent="0.2">
      <c r="A205" t="s">
        <v>1470</v>
      </c>
      <c r="B205" t="s">
        <v>836</v>
      </c>
      <c r="C205">
        <v>465.04</v>
      </c>
    </row>
    <row r="206" spans="1:3" x14ac:dyDescent="0.2">
      <c r="A206" t="s">
        <v>1474</v>
      </c>
      <c r="B206" t="s">
        <v>890</v>
      </c>
      <c r="C206">
        <v>3990</v>
      </c>
    </row>
    <row r="207" spans="1:3" x14ac:dyDescent="0.2">
      <c r="A207" t="s">
        <v>1437</v>
      </c>
      <c r="B207" t="s">
        <v>1438</v>
      </c>
      <c r="C207">
        <v>8519.0400000000009</v>
      </c>
    </row>
    <row r="208" spans="1:3" x14ac:dyDescent="0.2">
      <c r="A208" t="s">
        <v>1420</v>
      </c>
      <c r="B208" t="s">
        <v>849</v>
      </c>
      <c r="C208">
        <v>141.83000000000001</v>
      </c>
    </row>
    <row r="209" spans="1:3" x14ac:dyDescent="0.2">
      <c r="A209" t="s">
        <v>1503</v>
      </c>
      <c r="B209" t="s">
        <v>836</v>
      </c>
      <c r="C209">
        <v>465.04</v>
      </c>
    </row>
    <row r="210" spans="1:3" x14ac:dyDescent="0.2">
      <c r="A210" t="s">
        <v>1488</v>
      </c>
      <c r="B210" t="s">
        <v>1152</v>
      </c>
      <c r="C210">
        <v>8326.94</v>
      </c>
    </row>
    <row r="211" spans="1:3" x14ac:dyDescent="0.2">
      <c r="A211" t="s">
        <v>1457</v>
      </c>
      <c r="B211" t="s">
        <v>1458</v>
      </c>
      <c r="C211">
        <v>537795.72</v>
      </c>
    </row>
    <row r="212" spans="1:3" x14ac:dyDescent="0.2">
      <c r="A212" t="s">
        <v>1472</v>
      </c>
      <c r="B212" t="s">
        <v>999</v>
      </c>
      <c r="C212">
        <v>2503.25</v>
      </c>
    </row>
    <row r="213" spans="1:3" x14ac:dyDescent="0.2">
      <c r="A213" t="s">
        <v>1475</v>
      </c>
      <c r="B213" t="s">
        <v>869</v>
      </c>
      <c r="C213">
        <v>785.59</v>
      </c>
    </row>
    <row r="214" spans="1:3" x14ac:dyDescent="0.2">
      <c r="A214" t="s">
        <v>1477</v>
      </c>
      <c r="B214" t="s">
        <v>849</v>
      </c>
      <c r="C214">
        <v>141.82</v>
      </c>
    </row>
    <row r="215" spans="1:3" x14ac:dyDescent="0.2">
      <c r="A215" t="s">
        <v>1478</v>
      </c>
      <c r="B215" t="s">
        <v>836</v>
      </c>
      <c r="C215">
        <v>465.04</v>
      </c>
    </row>
    <row r="216" spans="1:3" x14ac:dyDescent="0.2">
      <c r="A216" t="s">
        <v>1479</v>
      </c>
      <c r="B216" t="s">
        <v>836</v>
      </c>
      <c r="C216">
        <v>465.04</v>
      </c>
    </row>
    <row r="217" spans="1:3" x14ac:dyDescent="0.2">
      <c r="A217" t="s">
        <v>1480</v>
      </c>
      <c r="B217" t="s">
        <v>836</v>
      </c>
      <c r="C217">
        <v>465.04</v>
      </c>
    </row>
    <row r="218" spans="1:3" x14ac:dyDescent="0.2">
      <c r="A218" t="s">
        <v>1320</v>
      </c>
      <c r="B218" t="s">
        <v>849</v>
      </c>
      <c r="C218">
        <v>141.82</v>
      </c>
    </row>
    <row r="219" spans="1:3" x14ac:dyDescent="0.2">
      <c r="A219" t="s">
        <v>1323</v>
      </c>
      <c r="B219" t="s">
        <v>836</v>
      </c>
      <c r="C219">
        <v>465.04</v>
      </c>
    </row>
    <row r="220" spans="1:3" x14ac:dyDescent="0.2">
      <c r="A220" t="s">
        <v>1324</v>
      </c>
      <c r="B220" t="s">
        <v>836</v>
      </c>
      <c r="C220">
        <v>465.04</v>
      </c>
    </row>
    <row r="221" spans="1:3" x14ac:dyDescent="0.2">
      <c r="A221" t="s">
        <v>1267</v>
      </c>
      <c r="B221" t="s">
        <v>849</v>
      </c>
      <c r="C221">
        <v>141.82</v>
      </c>
    </row>
    <row r="222" spans="1:3" x14ac:dyDescent="0.2">
      <c r="A222" t="s">
        <v>1268</v>
      </c>
      <c r="B222" t="s">
        <v>849</v>
      </c>
      <c r="C222">
        <v>141.82</v>
      </c>
    </row>
    <row r="223" spans="1:3" x14ac:dyDescent="0.2">
      <c r="A223" t="s">
        <v>1269</v>
      </c>
      <c r="B223" t="s">
        <v>849</v>
      </c>
      <c r="C223">
        <v>141.82</v>
      </c>
    </row>
    <row r="224" spans="1:3" x14ac:dyDescent="0.2">
      <c r="A224" t="s">
        <v>1273</v>
      </c>
      <c r="B224" t="s">
        <v>836</v>
      </c>
      <c r="C224">
        <v>465.04</v>
      </c>
    </row>
    <row r="225" spans="1:3" x14ac:dyDescent="0.2">
      <c r="A225" t="s">
        <v>1274</v>
      </c>
      <c r="B225" t="s">
        <v>836</v>
      </c>
      <c r="C225">
        <v>465.04</v>
      </c>
    </row>
    <row r="226" spans="1:3" x14ac:dyDescent="0.2">
      <c r="A226" t="s">
        <v>1277</v>
      </c>
      <c r="B226" t="s">
        <v>836</v>
      </c>
      <c r="C226">
        <v>465.04</v>
      </c>
    </row>
    <row r="227" spans="1:3" x14ac:dyDescent="0.2">
      <c r="A227" t="s">
        <v>1279</v>
      </c>
      <c r="B227" t="s">
        <v>849</v>
      </c>
      <c r="C227">
        <v>141.83000000000001</v>
      </c>
    </row>
    <row r="228" spans="1:3" x14ac:dyDescent="0.2">
      <c r="A228" t="s">
        <v>1280</v>
      </c>
      <c r="B228" t="s">
        <v>849</v>
      </c>
      <c r="C228">
        <v>141.82</v>
      </c>
    </row>
    <row r="229" spans="1:3" x14ac:dyDescent="0.2">
      <c r="A229" t="s">
        <v>1282</v>
      </c>
      <c r="B229" t="s">
        <v>849</v>
      </c>
      <c r="C229">
        <v>141.82</v>
      </c>
    </row>
    <row r="230" spans="1:3" x14ac:dyDescent="0.2">
      <c r="A230" t="s">
        <v>1283</v>
      </c>
      <c r="B230" t="s">
        <v>849</v>
      </c>
      <c r="C230">
        <v>141.82</v>
      </c>
    </row>
    <row r="231" spans="1:3" x14ac:dyDescent="0.2">
      <c r="A231" t="s">
        <v>1286</v>
      </c>
      <c r="B231" t="s">
        <v>836</v>
      </c>
      <c r="C231">
        <v>465.04</v>
      </c>
    </row>
    <row r="232" spans="1:3" x14ac:dyDescent="0.2">
      <c r="A232" t="s">
        <v>1287</v>
      </c>
      <c r="B232" t="s">
        <v>836</v>
      </c>
      <c r="C232">
        <v>465.04</v>
      </c>
    </row>
    <row r="233" spans="1:3" x14ac:dyDescent="0.2">
      <c r="A233" t="s">
        <v>1288</v>
      </c>
      <c r="B233" t="s">
        <v>836</v>
      </c>
      <c r="C233">
        <v>465.04</v>
      </c>
    </row>
    <row r="234" spans="1:3" x14ac:dyDescent="0.2">
      <c r="A234" t="s">
        <v>1240</v>
      </c>
      <c r="B234" t="s">
        <v>849</v>
      </c>
      <c r="C234">
        <v>141.82</v>
      </c>
    </row>
    <row r="235" spans="1:3" x14ac:dyDescent="0.2">
      <c r="A235" t="s">
        <v>1244</v>
      </c>
      <c r="B235" t="s">
        <v>849</v>
      </c>
      <c r="C235">
        <v>141.82</v>
      </c>
    </row>
    <row r="236" spans="1:3" x14ac:dyDescent="0.2">
      <c r="A236" t="s">
        <v>1246</v>
      </c>
      <c r="B236" t="s">
        <v>836</v>
      </c>
      <c r="C236">
        <v>465.04</v>
      </c>
    </row>
    <row r="237" spans="1:3" x14ac:dyDescent="0.2">
      <c r="A237" t="s">
        <v>1249</v>
      </c>
      <c r="B237" t="s">
        <v>836</v>
      </c>
      <c r="C237">
        <v>465.04</v>
      </c>
    </row>
    <row r="238" spans="1:3" x14ac:dyDescent="0.2">
      <c r="A238" t="s">
        <v>1250</v>
      </c>
      <c r="B238" t="s">
        <v>836</v>
      </c>
      <c r="C238">
        <v>465.04</v>
      </c>
    </row>
    <row r="239" spans="1:3" x14ac:dyDescent="0.2">
      <c r="A239" t="s">
        <v>1251</v>
      </c>
      <c r="B239" t="s">
        <v>836</v>
      </c>
      <c r="C239">
        <v>465.04</v>
      </c>
    </row>
    <row r="240" spans="1:3" x14ac:dyDescent="0.2">
      <c r="A240" t="s">
        <v>1253</v>
      </c>
      <c r="B240" t="s">
        <v>836</v>
      </c>
      <c r="C240">
        <v>465.04</v>
      </c>
    </row>
    <row r="241" spans="1:3" x14ac:dyDescent="0.2">
      <c r="A241" t="s">
        <v>1254</v>
      </c>
      <c r="B241" t="s">
        <v>836</v>
      </c>
      <c r="C241">
        <v>465.04</v>
      </c>
    </row>
    <row r="242" spans="1:3" x14ac:dyDescent="0.2">
      <c r="A242" t="s">
        <v>1256</v>
      </c>
      <c r="B242" t="s">
        <v>836</v>
      </c>
      <c r="C242">
        <v>465.04</v>
      </c>
    </row>
    <row r="243" spans="1:3" x14ac:dyDescent="0.2">
      <c r="A243" t="s">
        <v>1237</v>
      </c>
      <c r="B243" t="s">
        <v>869</v>
      </c>
      <c r="C243">
        <v>785.6</v>
      </c>
    </row>
    <row r="244" spans="1:3" x14ac:dyDescent="0.2">
      <c r="A244" t="s">
        <v>1260</v>
      </c>
      <c r="B244" t="s">
        <v>849</v>
      </c>
      <c r="C244">
        <v>141.83000000000001</v>
      </c>
    </row>
    <row r="245" spans="1:3" x14ac:dyDescent="0.2">
      <c r="A245" t="s">
        <v>1262</v>
      </c>
      <c r="B245" t="s">
        <v>849</v>
      </c>
      <c r="C245">
        <v>141.82</v>
      </c>
    </row>
    <row r="246" spans="1:3" x14ac:dyDescent="0.2">
      <c r="A246" t="s">
        <v>1097</v>
      </c>
      <c r="B246" t="s">
        <v>849</v>
      </c>
      <c r="C246">
        <v>141.82</v>
      </c>
    </row>
    <row r="247" spans="1:3" x14ac:dyDescent="0.2">
      <c r="A247" t="s">
        <v>1098</v>
      </c>
      <c r="B247" t="s">
        <v>836</v>
      </c>
      <c r="C247">
        <v>465.04</v>
      </c>
    </row>
    <row r="248" spans="1:3" x14ac:dyDescent="0.2">
      <c r="A248" t="s">
        <v>1213</v>
      </c>
      <c r="B248" t="s">
        <v>836</v>
      </c>
      <c r="C248">
        <v>465.04</v>
      </c>
    </row>
    <row r="249" spans="1:3" x14ac:dyDescent="0.2">
      <c r="A249" t="s">
        <v>1217</v>
      </c>
      <c r="B249" t="s">
        <v>1057</v>
      </c>
      <c r="C249">
        <v>530.33000000000004</v>
      </c>
    </row>
    <row r="250" spans="1:3" x14ac:dyDescent="0.2">
      <c r="A250" t="s">
        <v>1221</v>
      </c>
      <c r="B250" t="s">
        <v>836</v>
      </c>
      <c r="C250">
        <v>465.04</v>
      </c>
    </row>
    <row r="251" spans="1:3" x14ac:dyDescent="0.2">
      <c r="A251" t="s">
        <v>1223</v>
      </c>
      <c r="B251" t="s">
        <v>836</v>
      </c>
      <c r="C251">
        <v>465.04</v>
      </c>
    </row>
    <row r="252" spans="1:3" x14ac:dyDescent="0.2">
      <c r="A252" t="s">
        <v>1224</v>
      </c>
      <c r="B252" t="s">
        <v>836</v>
      </c>
      <c r="C252">
        <v>465.04</v>
      </c>
    </row>
    <row r="253" spans="1:3" x14ac:dyDescent="0.2">
      <c r="A253" t="s">
        <v>1226</v>
      </c>
      <c r="B253" t="s">
        <v>836</v>
      </c>
      <c r="C253">
        <v>465.04</v>
      </c>
    </row>
    <row r="254" spans="1:3" x14ac:dyDescent="0.2">
      <c r="A254" t="s">
        <v>1230</v>
      </c>
      <c r="B254" t="s">
        <v>849</v>
      </c>
      <c r="C254">
        <v>141.82</v>
      </c>
    </row>
    <row r="255" spans="1:3" x14ac:dyDescent="0.2">
      <c r="A255" t="s">
        <v>1231</v>
      </c>
      <c r="B255" t="s">
        <v>849</v>
      </c>
      <c r="C255">
        <v>141.82</v>
      </c>
    </row>
    <row r="256" spans="1:3" x14ac:dyDescent="0.2">
      <c r="A256" t="s">
        <v>1235</v>
      </c>
      <c r="B256" t="s">
        <v>836</v>
      </c>
      <c r="C256">
        <v>465.04</v>
      </c>
    </row>
    <row r="257" spans="1:3" x14ac:dyDescent="0.2">
      <c r="A257" t="s">
        <v>1182</v>
      </c>
      <c r="B257" t="s">
        <v>836</v>
      </c>
      <c r="C257">
        <v>465.04</v>
      </c>
    </row>
    <row r="258" spans="1:3" x14ac:dyDescent="0.2">
      <c r="A258" t="s">
        <v>1185</v>
      </c>
      <c r="B258" t="s">
        <v>836</v>
      </c>
      <c r="C258">
        <v>465.04</v>
      </c>
    </row>
    <row r="259" spans="1:3" x14ac:dyDescent="0.2">
      <c r="A259" t="s">
        <v>1187</v>
      </c>
      <c r="B259" t="s">
        <v>836</v>
      </c>
      <c r="C259">
        <v>465.04</v>
      </c>
    </row>
    <row r="260" spans="1:3" x14ac:dyDescent="0.2">
      <c r="A260" t="s">
        <v>1214</v>
      </c>
      <c r="B260" t="s">
        <v>836</v>
      </c>
      <c r="C260">
        <v>465.04</v>
      </c>
    </row>
    <row r="261" spans="1:3" x14ac:dyDescent="0.2">
      <c r="A261" t="s">
        <v>1216</v>
      </c>
      <c r="B261" t="s">
        <v>867</v>
      </c>
      <c r="C261">
        <v>11572.9</v>
      </c>
    </row>
    <row r="262" spans="1:3" x14ac:dyDescent="0.2">
      <c r="A262" t="s">
        <v>1218</v>
      </c>
      <c r="B262" t="s">
        <v>849</v>
      </c>
      <c r="C262">
        <v>141.83000000000001</v>
      </c>
    </row>
    <row r="263" spans="1:3" x14ac:dyDescent="0.2">
      <c r="A263" t="s">
        <v>1220</v>
      </c>
      <c r="B263" t="s">
        <v>907</v>
      </c>
      <c r="C263">
        <v>897.74</v>
      </c>
    </row>
    <row r="264" spans="1:3" x14ac:dyDescent="0.2">
      <c r="A264" t="s">
        <v>1234</v>
      </c>
      <c r="B264" t="s">
        <v>836</v>
      </c>
      <c r="C264">
        <v>465.04</v>
      </c>
    </row>
    <row r="265" spans="1:3" x14ac:dyDescent="0.2">
      <c r="A265" t="s">
        <v>1227</v>
      </c>
      <c r="B265" t="s">
        <v>836</v>
      </c>
      <c r="C265">
        <v>465.04</v>
      </c>
    </row>
    <row r="266" spans="1:3" x14ac:dyDescent="0.2">
      <c r="A266" t="s">
        <v>1192</v>
      </c>
      <c r="B266" t="s">
        <v>849</v>
      </c>
      <c r="C266">
        <v>141.82</v>
      </c>
    </row>
    <row r="267" spans="1:3" x14ac:dyDescent="0.2">
      <c r="A267" t="s">
        <v>1194</v>
      </c>
      <c r="B267" t="s">
        <v>836</v>
      </c>
      <c r="C267">
        <v>465.04</v>
      </c>
    </row>
    <row r="268" spans="1:3" x14ac:dyDescent="0.2">
      <c r="A268" t="s">
        <v>1195</v>
      </c>
      <c r="B268" t="s">
        <v>836</v>
      </c>
      <c r="C268">
        <v>465.04</v>
      </c>
    </row>
    <row r="269" spans="1:3" x14ac:dyDescent="0.2">
      <c r="A269" t="s">
        <v>1196</v>
      </c>
      <c r="B269" t="s">
        <v>836</v>
      </c>
      <c r="C269">
        <v>465.04</v>
      </c>
    </row>
    <row r="270" spans="1:3" x14ac:dyDescent="0.2">
      <c r="A270" t="s">
        <v>1197</v>
      </c>
      <c r="B270" t="s">
        <v>836</v>
      </c>
      <c r="C270">
        <v>465.04</v>
      </c>
    </row>
    <row r="271" spans="1:3" x14ac:dyDescent="0.2">
      <c r="A271" t="s">
        <v>1203</v>
      </c>
      <c r="B271" t="s">
        <v>869</v>
      </c>
      <c r="C271">
        <v>785.59</v>
      </c>
    </row>
    <row r="272" spans="1:3" x14ac:dyDescent="0.2">
      <c r="A272" t="s">
        <v>1204</v>
      </c>
      <c r="B272" t="s">
        <v>849</v>
      </c>
      <c r="C272">
        <v>141.82</v>
      </c>
    </row>
    <row r="273" spans="1:3" x14ac:dyDescent="0.2">
      <c r="A273" t="s">
        <v>1207</v>
      </c>
      <c r="B273" t="s">
        <v>836</v>
      </c>
      <c r="C273">
        <v>465.04</v>
      </c>
    </row>
    <row r="274" spans="1:3" x14ac:dyDescent="0.2">
      <c r="A274" t="s">
        <v>1264</v>
      </c>
      <c r="B274" t="s">
        <v>869</v>
      </c>
      <c r="C274">
        <v>785.59</v>
      </c>
    </row>
    <row r="275" spans="1:3" x14ac:dyDescent="0.2">
      <c r="A275" t="s">
        <v>1173</v>
      </c>
      <c r="B275" t="s">
        <v>836</v>
      </c>
      <c r="C275">
        <v>465.04</v>
      </c>
    </row>
    <row r="276" spans="1:3" x14ac:dyDescent="0.2">
      <c r="A276" t="s">
        <v>1175</v>
      </c>
      <c r="B276" t="s">
        <v>836</v>
      </c>
      <c r="C276">
        <v>465.04</v>
      </c>
    </row>
    <row r="277" spans="1:3" x14ac:dyDescent="0.2">
      <c r="A277" t="s">
        <v>1177</v>
      </c>
      <c r="B277" t="s">
        <v>836</v>
      </c>
      <c r="C277">
        <v>465.04</v>
      </c>
    </row>
    <row r="278" spans="1:3" x14ac:dyDescent="0.2">
      <c r="A278" t="s">
        <v>1180</v>
      </c>
      <c r="B278" t="s">
        <v>869</v>
      </c>
      <c r="C278">
        <v>785.59</v>
      </c>
    </row>
    <row r="279" spans="1:3" x14ac:dyDescent="0.2">
      <c r="A279" t="s">
        <v>1125</v>
      </c>
      <c r="B279" t="s">
        <v>849</v>
      </c>
      <c r="C279">
        <v>141.83000000000001</v>
      </c>
    </row>
    <row r="280" spans="1:3" x14ac:dyDescent="0.2">
      <c r="A280" t="s">
        <v>1126</v>
      </c>
      <c r="B280" t="s">
        <v>849</v>
      </c>
      <c r="C280">
        <v>141.82</v>
      </c>
    </row>
    <row r="281" spans="1:3" x14ac:dyDescent="0.2">
      <c r="A281" t="s">
        <v>1127</v>
      </c>
      <c r="B281" t="s">
        <v>849</v>
      </c>
      <c r="C281">
        <v>141.82</v>
      </c>
    </row>
    <row r="282" spans="1:3" x14ac:dyDescent="0.2">
      <c r="A282" t="s">
        <v>1128</v>
      </c>
      <c r="B282" t="s">
        <v>849</v>
      </c>
      <c r="C282">
        <v>141.82</v>
      </c>
    </row>
    <row r="283" spans="1:3" x14ac:dyDescent="0.2">
      <c r="A283" t="s">
        <v>1129</v>
      </c>
      <c r="B283" t="s">
        <v>836</v>
      </c>
      <c r="C283">
        <v>465.04</v>
      </c>
    </row>
    <row r="284" spans="1:3" x14ac:dyDescent="0.2">
      <c r="A284" t="s">
        <v>1130</v>
      </c>
      <c r="B284" t="s">
        <v>836</v>
      </c>
      <c r="C284">
        <v>465.04</v>
      </c>
    </row>
    <row r="285" spans="1:3" x14ac:dyDescent="0.2">
      <c r="A285" t="s">
        <v>1133</v>
      </c>
      <c r="B285" t="s">
        <v>836</v>
      </c>
      <c r="C285">
        <v>465.04</v>
      </c>
    </row>
    <row r="286" spans="1:3" x14ac:dyDescent="0.2">
      <c r="A286" t="s">
        <v>1134</v>
      </c>
      <c r="B286" t="s">
        <v>890</v>
      </c>
      <c r="C286">
        <v>3990</v>
      </c>
    </row>
    <row r="287" spans="1:3" x14ac:dyDescent="0.2">
      <c r="A287" t="s">
        <v>1135</v>
      </c>
      <c r="B287" t="s">
        <v>869</v>
      </c>
      <c r="C287">
        <v>785.59</v>
      </c>
    </row>
    <row r="288" spans="1:3" x14ac:dyDescent="0.2">
      <c r="A288" t="s">
        <v>1136</v>
      </c>
      <c r="B288" t="s">
        <v>849</v>
      </c>
      <c r="C288">
        <v>141.82</v>
      </c>
    </row>
    <row r="289" spans="1:3" x14ac:dyDescent="0.2">
      <c r="A289" t="s">
        <v>1139</v>
      </c>
      <c r="B289" t="s">
        <v>849</v>
      </c>
      <c r="C289">
        <v>141.82</v>
      </c>
    </row>
    <row r="290" spans="1:3" x14ac:dyDescent="0.2">
      <c r="A290" t="s">
        <v>1141</v>
      </c>
      <c r="B290" t="s">
        <v>836</v>
      </c>
      <c r="C290">
        <v>465.04</v>
      </c>
    </row>
    <row r="291" spans="1:3" x14ac:dyDescent="0.2">
      <c r="A291" t="s">
        <v>1142</v>
      </c>
      <c r="B291" t="s">
        <v>836</v>
      </c>
      <c r="C291">
        <v>465.04</v>
      </c>
    </row>
    <row r="292" spans="1:3" x14ac:dyDescent="0.2">
      <c r="A292" t="s">
        <v>1147</v>
      </c>
      <c r="B292" t="s">
        <v>836</v>
      </c>
      <c r="C292">
        <v>465.04</v>
      </c>
    </row>
    <row r="293" spans="1:3" x14ac:dyDescent="0.2">
      <c r="A293" t="s">
        <v>1148</v>
      </c>
      <c r="B293" t="s">
        <v>836</v>
      </c>
      <c r="C293">
        <v>465.04</v>
      </c>
    </row>
    <row r="294" spans="1:3" x14ac:dyDescent="0.2">
      <c r="A294" t="s">
        <v>1149</v>
      </c>
      <c r="B294" t="s">
        <v>836</v>
      </c>
      <c r="C294">
        <v>465.04</v>
      </c>
    </row>
    <row r="295" spans="1:3" x14ac:dyDescent="0.2">
      <c r="A295" t="s">
        <v>1150</v>
      </c>
      <c r="B295" t="s">
        <v>836</v>
      </c>
      <c r="C295">
        <v>465.04</v>
      </c>
    </row>
    <row r="296" spans="1:3" x14ac:dyDescent="0.2">
      <c r="A296" t="s">
        <v>1078</v>
      </c>
      <c r="B296" t="s">
        <v>1079</v>
      </c>
      <c r="C296">
        <v>282067.92</v>
      </c>
    </row>
    <row r="297" spans="1:3" x14ac:dyDescent="0.2">
      <c r="A297" t="s">
        <v>1094</v>
      </c>
      <c r="B297" t="s">
        <v>836</v>
      </c>
      <c r="C297">
        <v>465.04</v>
      </c>
    </row>
    <row r="298" spans="1:3" x14ac:dyDescent="0.2">
      <c r="A298" t="s">
        <v>1154</v>
      </c>
      <c r="B298" t="s">
        <v>836</v>
      </c>
      <c r="C298">
        <v>465.04</v>
      </c>
    </row>
    <row r="299" spans="1:3" x14ac:dyDescent="0.2">
      <c r="A299" t="s">
        <v>1124</v>
      </c>
      <c r="B299" t="s">
        <v>1057</v>
      </c>
      <c r="C299">
        <v>530.33000000000004</v>
      </c>
    </row>
    <row r="300" spans="1:3" x14ac:dyDescent="0.2">
      <c r="A300" t="s">
        <v>1163</v>
      </c>
      <c r="B300" t="s">
        <v>916</v>
      </c>
      <c r="C300">
        <v>3028.82</v>
      </c>
    </row>
    <row r="301" spans="1:3" x14ac:dyDescent="0.2">
      <c r="A301" t="s">
        <v>1164</v>
      </c>
      <c r="B301" t="s">
        <v>1165</v>
      </c>
      <c r="C301">
        <v>2944.08</v>
      </c>
    </row>
    <row r="302" spans="1:3" x14ac:dyDescent="0.2">
      <c r="A302" t="s">
        <v>1099</v>
      </c>
      <c r="B302" t="s">
        <v>836</v>
      </c>
      <c r="C302">
        <v>465.04</v>
      </c>
    </row>
    <row r="303" spans="1:3" x14ac:dyDescent="0.2">
      <c r="A303" t="s">
        <v>1105</v>
      </c>
      <c r="B303" t="s">
        <v>836</v>
      </c>
      <c r="C303">
        <v>465.04</v>
      </c>
    </row>
    <row r="304" spans="1:3" x14ac:dyDescent="0.2">
      <c r="A304" t="s">
        <v>1107</v>
      </c>
      <c r="B304" t="s">
        <v>836</v>
      </c>
      <c r="C304">
        <v>465.04</v>
      </c>
    </row>
    <row r="305" spans="1:3" x14ac:dyDescent="0.2">
      <c r="A305" t="s">
        <v>1072</v>
      </c>
      <c r="B305" t="s">
        <v>836</v>
      </c>
      <c r="C305">
        <v>465.04</v>
      </c>
    </row>
    <row r="306" spans="1:3" x14ac:dyDescent="0.2">
      <c r="A306" t="s">
        <v>1074</v>
      </c>
      <c r="B306" t="s">
        <v>836</v>
      </c>
      <c r="C306">
        <v>465.04</v>
      </c>
    </row>
    <row r="307" spans="1:3" x14ac:dyDescent="0.2">
      <c r="A307" t="s">
        <v>1120</v>
      </c>
      <c r="B307" t="s">
        <v>849</v>
      </c>
      <c r="C307">
        <v>141.83000000000001</v>
      </c>
    </row>
    <row r="308" spans="1:3" x14ac:dyDescent="0.2">
      <c r="A308" t="s">
        <v>1121</v>
      </c>
      <c r="B308" t="s">
        <v>849</v>
      </c>
      <c r="C308">
        <v>141.82</v>
      </c>
    </row>
    <row r="309" spans="1:3" x14ac:dyDescent="0.2">
      <c r="A309" t="s">
        <v>1106</v>
      </c>
      <c r="B309" t="s">
        <v>849</v>
      </c>
      <c r="C309">
        <v>141.82</v>
      </c>
    </row>
    <row r="310" spans="1:3" x14ac:dyDescent="0.2">
      <c r="A310" t="s">
        <v>1112</v>
      </c>
      <c r="B310" t="s">
        <v>836</v>
      </c>
      <c r="C310">
        <v>465.04</v>
      </c>
    </row>
    <row r="311" spans="1:3" x14ac:dyDescent="0.2">
      <c r="A311" t="s">
        <v>1115</v>
      </c>
      <c r="B311" t="s">
        <v>836</v>
      </c>
      <c r="C311">
        <v>465.04</v>
      </c>
    </row>
    <row r="312" spans="1:3" x14ac:dyDescent="0.2">
      <c r="A312" t="s">
        <v>1116</v>
      </c>
      <c r="B312" t="s">
        <v>836</v>
      </c>
      <c r="C312">
        <v>465.04</v>
      </c>
    </row>
    <row r="313" spans="1:3" x14ac:dyDescent="0.2">
      <c r="A313" t="s">
        <v>1117</v>
      </c>
      <c r="B313" t="s">
        <v>890</v>
      </c>
      <c r="C313">
        <v>3990</v>
      </c>
    </row>
    <row r="314" spans="1:3" x14ac:dyDescent="0.2">
      <c r="A314" t="s">
        <v>1076</v>
      </c>
      <c r="B314" t="s">
        <v>869</v>
      </c>
      <c r="C314">
        <v>785.6</v>
      </c>
    </row>
    <row r="315" spans="1:3" x14ac:dyDescent="0.2">
      <c r="A315" t="s">
        <v>1077</v>
      </c>
      <c r="B315" t="s">
        <v>869</v>
      </c>
      <c r="C315">
        <v>785.59</v>
      </c>
    </row>
    <row r="316" spans="1:3" x14ac:dyDescent="0.2">
      <c r="A316" t="s">
        <v>1081</v>
      </c>
      <c r="B316" t="s">
        <v>849</v>
      </c>
      <c r="C316">
        <v>141.82</v>
      </c>
    </row>
    <row r="317" spans="1:3" x14ac:dyDescent="0.2">
      <c r="A317" t="s">
        <v>1084</v>
      </c>
      <c r="B317" t="s">
        <v>836</v>
      </c>
      <c r="C317">
        <v>465.04</v>
      </c>
    </row>
    <row r="318" spans="1:3" x14ac:dyDescent="0.2">
      <c r="A318" t="s">
        <v>1085</v>
      </c>
      <c r="B318" t="s">
        <v>836</v>
      </c>
      <c r="C318">
        <v>465.04</v>
      </c>
    </row>
    <row r="319" spans="1:3" x14ac:dyDescent="0.2">
      <c r="A319" t="s">
        <v>1088</v>
      </c>
      <c r="B319" t="s">
        <v>836</v>
      </c>
      <c r="C319">
        <v>465.04</v>
      </c>
    </row>
    <row r="320" spans="1:3" x14ac:dyDescent="0.2">
      <c r="A320" t="s">
        <v>1090</v>
      </c>
      <c r="B320" t="s">
        <v>836</v>
      </c>
      <c r="C320">
        <v>465.04</v>
      </c>
    </row>
    <row r="321" spans="1:3" x14ac:dyDescent="0.2">
      <c r="A321" t="s">
        <v>1091</v>
      </c>
      <c r="B321" t="s">
        <v>836</v>
      </c>
      <c r="C321">
        <v>465.04</v>
      </c>
    </row>
    <row r="322" spans="1:3" x14ac:dyDescent="0.2">
      <c r="A322" t="s">
        <v>1092</v>
      </c>
      <c r="B322" t="s">
        <v>836</v>
      </c>
      <c r="C322">
        <v>465.04</v>
      </c>
    </row>
    <row r="323" spans="1:3" x14ac:dyDescent="0.2">
      <c r="A323" t="s">
        <v>1095</v>
      </c>
      <c r="B323" t="s">
        <v>869</v>
      </c>
      <c r="C323">
        <v>785.59</v>
      </c>
    </row>
    <row r="324" spans="1:3" x14ac:dyDescent="0.2">
      <c r="A324" t="s">
        <v>1157</v>
      </c>
      <c r="B324" t="s">
        <v>836</v>
      </c>
      <c r="C324">
        <v>465.04</v>
      </c>
    </row>
    <row r="325" spans="1:3" x14ac:dyDescent="0.2">
      <c r="A325" t="s">
        <v>1159</v>
      </c>
      <c r="B325" t="s">
        <v>836</v>
      </c>
      <c r="C325">
        <v>465.04</v>
      </c>
    </row>
    <row r="326" spans="1:3" x14ac:dyDescent="0.2">
      <c r="A326" t="s">
        <v>1161</v>
      </c>
      <c r="B326" t="s">
        <v>836</v>
      </c>
      <c r="C326">
        <v>465.04</v>
      </c>
    </row>
    <row r="327" spans="1:3" x14ac:dyDescent="0.2">
      <c r="A327" t="s">
        <v>1167</v>
      </c>
      <c r="B327" t="s">
        <v>849</v>
      </c>
      <c r="C327">
        <v>141.83000000000001</v>
      </c>
    </row>
    <row r="328" spans="1:3" x14ac:dyDescent="0.2">
      <c r="A328" t="s">
        <v>1172</v>
      </c>
      <c r="B328" t="s">
        <v>836</v>
      </c>
      <c r="C328">
        <v>465.04</v>
      </c>
    </row>
    <row r="329" spans="1:3" x14ac:dyDescent="0.2">
      <c r="A329" t="s">
        <v>1211</v>
      </c>
      <c r="B329" t="s">
        <v>836</v>
      </c>
      <c r="C329">
        <v>465.04</v>
      </c>
    </row>
    <row r="330" spans="1:3" x14ac:dyDescent="0.2">
      <c r="A330" t="s">
        <v>1045</v>
      </c>
      <c r="B330" t="s">
        <v>849</v>
      </c>
      <c r="C330">
        <v>141.83000000000001</v>
      </c>
    </row>
    <row r="331" spans="1:3" x14ac:dyDescent="0.2">
      <c r="A331" t="s">
        <v>1049</v>
      </c>
      <c r="B331" t="s">
        <v>836</v>
      </c>
      <c r="C331">
        <v>465.04</v>
      </c>
    </row>
    <row r="332" spans="1:3" x14ac:dyDescent="0.2">
      <c r="A332" t="s">
        <v>1050</v>
      </c>
      <c r="B332" t="s">
        <v>836</v>
      </c>
      <c r="C332">
        <v>465.04</v>
      </c>
    </row>
    <row r="333" spans="1:3" x14ac:dyDescent="0.2">
      <c r="A333" t="s">
        <v>1052</v>
      </c>
      <c r="B333" t="s">
        <v>836</v>
      </c>
      <c r="C333">
        <v>465.04</v>
      </c>
    </row>
    <row r="334" spans="1:3" x14ac:dyDescent="0.2">
      <c r="A334" t="s">
        <v>1053</v>
      </c>
      <c r="B334" t="s">
        <v>836</v>
      </c>
      <c r="C334">
        <v>465.04</v>
      </c>
    </row>
    <row r="335" spans="1:3" x14ac:dyDescent="0.2">
      <c r="A335" t="s">
        <v>1055</v>
      </c>
      <c r="B335" t="s">
        <v>836</v>
      </c>
      <c r="C335">
        <v>465.04</v>
      </c>
    </row>
    <row r="336" spans="1:3" x14ac:dyDescent="0.2">
      <c r="A336" t="s">
        <v>1058</v>
      </c>
      <c r="B336" t="s">
        <v>849</v>
      </c>
      <c r="C336">
        <v>141.83000000000001</v>
      </c>
    </row>
    <row r="337" spans="1:3" x14ac:dyDescent="0.2">
      <c r="A337" t="s">
        <v>1062</v>
      </c>
      <c r="B337" t="s">
        <v>836</v>
      </c>
      <c r="C337">
        <v>465.04</v>
      </c>
    </row>
    <row r="338" spans="1:3" x14ac:dyDescent="0.2">
      <c r="A338" t="s">
        <v>1064</v>
      </c>
      <c r="B338" t="s">
        <v>836</v>
      </c>
      <c r="C338">
        <v>465.04</v>
      </c>
    </row>
    <row r="339" spans="1:3" x14ac:dyDescent="0.2">
      <c r="A339" t="s">
        <v>1067</v>
      </c>
      <c r="B339" t="s">
        <v>836</v>
      </c>
      <c r="C339">
        <v>465.04</v>
      </c>
    </row>
    <row r="340" spans="1:3" x14ac:dyDescent="0.2">
      <c r="A340" t="s">
        <v>1012</v>
      </c>
      <c r="B340" t="s">
        <v>836</v>
      </c>
      <c r="C340">
        <v>465.04</v>
      </c>
    </row>
    <row r="341" spans="1:3" x14ac:dyDescent="0.2">
      <c r="A341" t="s">
        <v>1013</v>
      </c>
      <c r="B341" t="s">
        <v>836</v>
      </c>
      <c r="C341">
        <v>465.04</v>
      </c>
    </row>
    <row r="342" spans="1:3" x14ac:dyDescent="0.2">
      <c r="A342" t="s">
        <v>1014</v>
      </c>
      <c r="B342" t="s">
        <v>836</v>
      </c>
      <c r="C342">
        <v>465.04</v>
      </c>
    </row>
    <row r="343" spans="1:3" x14ac:dyDescent="0.2">
      <c r="A343" t="s">
        <v>1016</v>
      </c>
      <c r="B343" t="s">
        <v>849</v>
      </c>
      <c r="C343">
        <v>141.83000000000001</v>
      </c>
    </row>
    <row r="344" spans="1:3" x14ac:dyDescent="0.2">
      <c r="A344" t="s">
        <v>1022</v>
      </c>
      <c r="B344" t="s">
        <v>836</v>
      </c>
      <c r="C344">
        <v>465.04</v>
      </c>
    </row>
    <row r="345" spans="1:3" x14ac:dyDescent="0.2">
      <c r="A345" t="s">
        <v>1024</v>
      </c>
      <c r="B345" t="s">
        <v>836</v>
      </c>
      <c r="C345">
        <v>465.04</v>
      </c>
    </row>
    <row r="346" spans="1:3" x14ac:dyDescent="0.2">
      <c r="A346" t="s">
        <v>1025</v>
      </c>
      <c r="B346" t="s">
        <v>836</v>
      </c>
      <c r="C346">
        <v>465.04</v>
      </c>
    </row>
    <row r="347" spans="1:3" x14ac:dyDescent="0.2">
      <c r="A347" t="s">
        <v>1029</v>
      </c>
      <c r="B347" t="s">
        <v>849</v>
      </c>
      <c r="C347">
        <v>141.82</v>
      </c>
    </row>
    <row r="348" spans="1:3" x14ac:dyDescent="0.2">
      <c r="A348" t="s">
        <v>1034</v>
      </c>
      <c r="B348" t="s">
        <v>836</v>
      </c>
      <c r="C348">
        <v>465.04</v>
      </c>
    </row>
    <row r="349" spans="1:3" x14ac:dyDescent="0.2">
      <c r="A349" t="s">
        <v>1038</v>
      </c>
      <c r="B349" t="s">
        <v>836</v>
      </c>
      <c r="C349">
        <v>465.04</v>
      </c>
    </row>
    <row r="350" spans="1:3" x14ac:dyDescent="0.2">
      <c r="A350" t="s">
        <v>1039</v>
      </c>
      <c r="B350" t="s">
        <v>836</v>
      </c>
      <c r="C350">
        <v>465.04</v>
      </c>
    </row>
    <row r="351" spans="1:3" x14ac:dyDescent="0.2">
      <c r="A351" t="s">
        <v>1008</v>
      </c>
      <c r="B351" t="s">
        <v>1009</v>
      </c>
      <c r="C351">
        <v>79396.2</v>
      </c>
    </row>
    <row r="352" spans="1:3" x14ac:dyDescent="0.2">
      <c r="A352" t="s">
        <v>1021</v>
      </c>
      <c r="B352" t="s">
        <v>863</v>
      </c>
      <c r="C352">
        <v>539.64</v>
      </c>
    </row>
    <row r="353" spans="1:3" x14ac:dyDescent="0.2">
      <c r="A353" t="s">
        <v>1033</v>
      </c>
      <c r="B353" t="s">
        <v>836</v>
      </c>
      <c r="C353">
        <v>465.04</v>
      </c>
    </row>
    <row r="354" spans="1:3" x14ac:dyDescent="0.2">
      <c r="A354" t="s">
        <v>870</v>
      </c>
      <c r="B354" t="s">
        <v>849</v>
      </c>
      <c r="C354">
        <v>141.83000000000001</v>
      </c>
    </row>
    <row r="355" spans="1:3" x14ac:dyDescent="0.2">
      <c r="A355" t="s">
        <v>874</v>
      </c>
      <c r="B355" t="s">
        <v>836</v>
      </c>
      <c r="C355">
        <v>465.04</v>
      </c>
    </row>
    <row r="356" spans="1:3" x14ac:dyDescent="0.2">
      <c r="A356" t="s">
        <v>875</v>
      </c>
      <c r="B356" t="s">
        <v>836</v>
      </c>
      <c r="C356">
        <v>465.04</v>
      </c>
    </row>
    <row r="357" spans="1:3" x14ac:dyDescent="0.2">
      <c r="A357" t="s">
        <v>991</v>
      </c>
      <c r="B357" t="s">
        <v>836</v>
      </c>
      <c r="C357">
        <v>465.04</v>
      </c>
    </row>
    <row r="358" spans="1:3" x14ac:dyDescent="0.2">
      <c r="A358" t="s">
        <v>992</v>
      </c>
      <c r="B358" t="s">
        <v>849</v>
      </c>
      <c r="C358">
        <v>141.83000000000001</v>
      </c>
    </row>
    <row r="359" spans="1:3" x14ac:dyDescent="0.2">
      <c r="A359" t="s">
        <v>994</v>
      </c>
      <c r="B359" t="s">
        <v>836</v>
      </c>
      <c r="C359">
        <v>465.04</v>
      </c>
    </row>
    <row r="360" spans="1:3" x14ac:dyDescent="0.2">
      <c r="A360" t="s">
        <v>996</v>
      </c>
      <c r="B360" t="s">
        <v>836</v>
      </c>
      <c r="C360">
        <v>465.04</v>
      </c>
    </row>
    <row r="361" spans="1:3" x14ac:dyDescent="0.2">
      <c r="A361" t="s">
        <v>983</v>
      </c>
      <c r="B361" t="s">
        <v>836</v>
      </c>
      <c r="C361">
        <v>465.04</v>
      </c>
    </row>
    <row r="362" spans="1:3" x14ac:dyDescent="0.2">
      <c r="A362" t="s">
        <v>1000</v>
      </c>
      <c r="B362" t="s">
        <v>849</v>
      </c>
      <c r="C362">
        <v>141.83000000000001</v>
      </c>
    </row>
    <row r="363" spans="1:3" x14ac:dyDescent="0.2">
      <c r="A363" t="s">
        <v>1002</v>
      </c>
      <c r="B363" t="s">
        <v>836</v>
      </c>
      <c r="C363">
        <v>465.04</v>
      </c>
    </row>
    <row r="364" spans="1:3" x14ac:dyDescent="0.2">
      <c r="A364" t="s">
        <v>1003</v>
      </c>
      <c r="B364" t="s">
        <v>836</v>
      </c>
      <c r="C364">
        <v>465.04</v>
      </c>
    </row>
    <row r="365" spans="1:3" x14ac:dyDescent="0.2">
      <c r="A365" t="s">
        <v>1006</v>
      </c>
      <c r="B365" t="s">
        <v>836</v>
      </c>
      <c r="C365">
        <v>465.04</v>
      </c>
    </row>
    <row r="366" spans="1:3" x14ac:dyDescent="0.2">
      <c r="A366" t="s">
        <v>1010</v>
      </c>
      <c r="B366" t="s">
        <v>849</v>
      </c>
      <c r="C366">
        <v>141.83000000000001</v>
      </c>
    </row>
    <row r="367" spans="1:3" x14ac:dyDescent="0.2">
      <c r="A367" t="s">
        <v>956</v>
      </c>
      <c r="B367" t="s">
        <v>849</v>
      </c>
      <c r="C367">
        <v>141.82</v>
      </c>
    </row>
    <row r="368" spans="1:3" x14ac:dyDescent="0.2">
      <c r="A368" t="s">
        <v>957</v>
      </c>
      <c r="B368" t="s">
        <v>863</v>
      </c>
      <c r="C368">
        <v>539.64</v>
      </c>
    </row>
    <row r="369" spans="1:3" x14ac:dyDescent="0.2">
      <c r="A369" t="s">
        <v>958</v>
      </c>
      <c r="B369" t="s">
        <v>836</v>
      </c>
      <c r="C369">
        <v>465.04</v>
      </c>
    </row>
    <row r="370" spans="1:3" x14ac:dyDescent="0.2">
      <c r="A370" t="s">
        <v>959</v>
      </c>
      <c r="B370" t="s">
        <v>836</v>
      </c>
      <c r="C370">
        <v>465.04</v>
      </c>
    </row>
    <row r="371" spans="1:3" x14ac:dyDescent="0.2">
      <c r="A371" t="s">
        <v>961</v>
      </c>
      <c r="B371" t="s">
        <v>869</v>
      </c>
      <c r="C371">
        <v>785.6</v>
      </c>
    </row>
    <row r="372" spans="1:3" x14ac:dyDescent="0.2">
      <c r="A372" t="s">
        <v>965</v>
      </c>
      <c r="B372" t="s">
        <v>849</v>
      </c>
      <c r="C372">
        <v>141.82</v>
      </c>
    </row>
    <row r="373" spans="1:3" x14ac:dyDescent="0.2">
      <c r="A373" t="s">
        <v>967</v>
      </c>
      <c r="B373" t="s">
        <v>836</v>
      </c>
      <c r="C373">
        <v>465.04</v>
      </c>
    </row>
    <row r="374" spans="1:3" x14ac:dyDescent="0.2">
      <c r="A374" t="s">
        <v>968</v>
      </c>
      <c r="B374" t="s">
        <v>836</v>
      </c>
      <c r="C374">
        <v>465.04</v>
      </c>
    </row>
    <row r="375" spans="1:3" x14ac:dyDescent="0.2">
      <c r="A375" t="s">
        <v>970</v>
      </c>
      <c r="B375" t="s">
        <v>836</v>
      </c>
      <c r="C375">
        <v>465.04</v>
      </c>
    </row>
    <row r="376" spans="1:3" x14ac:dyDescent="0.2">
      <c r="A376" t="s">
        <v>971</v>
      </c>
      <c r="B376" t="s">
        <v>836</v>
      </c>
      <c r="C376">
        <v>465.04</v>
      </c>
    </row>
    <row r="377" spans="1:3" x14ac:dyDescent="0.2">
      <c r="A377" t="s">
        <v>1007</v>
      </c>
      <c r="B377" t="s">
        <v>836</v>
      </c>
      <c r="C377">
        <v>465.04</v>
      </c>
    </row>
    <row r="378" spans="1:3" x14ac:dyDescent="0.2">
      <c r="A378" t="s">
        <v>973</v>
      </c>
      <c r="B378" t="s">
        <v>836</v>
      </c>
      <c r="C378">
        <v>465.04</v>
      </c>
    </row>
    <row r="379" spans="1:3" x14ac:dyDescent="0.2">
      <c r="A379" t="s">
        <v>974</v>
      </c>
      <c r="B379" t="s">
        <v>836</v>
      </c>
      <c r="C379">
        <v>465.04</v>
      </c>
    </row>
    <row r="380" spans="1:3" x14ac:dyDescent="0.2">
      <c r="A380" t="s">
        <v>975</v>
      </c>
      <c r="B380" t="s">
        <v>890</v>
      </c>
      <c r="C380">
        <v>3990</v>
      </c>
    </row>
    <row r="381" spans="1:3" x14ac:dyDescent="0.2">
      <c r="A381" t="s">
        <v>979</v>
      </c>
      <c r="B381" t="s">
        <v>836</v>
      </c>
      <c r="C381">
        <v>465.04</v>
      </c>
    </row>
    <row r="382" spans="1:3" x14ac:dyDescent="0.2">
      <c r="A382" t="s">
        <v>1011</v>
      </c>
      <c r="B382" t="s">
        <v>836</v>
      </c>
      <c r="C382">
        <v>465.04</v>
      </c>
    </row>
    <row r="383" spans="1:3" x14ac:dyDescent="0.2">
      <c r="A383" t="s">
        <v>1043</v>
      </c>
      <c r="B383" t="s">
        <v>836</v>
      </c>
      <c r="C383">
        <v>465.04</v>
      </c>
    </row>
    <row r="384" spans="1:3" x14ac:dyDescent="0.2">
      <c r="A384" t="s">
        <v>931</v>
      </c>
      <c r="B384" t="s">
        <v>836</v>
      </c>
      <c r="C384">
        <v>465.04</v>
      </c>
    </row>
    <row r="385" spans="1:3" x14ac:dyDescent="0.2">
      <c r="A385" t="s">
        <v>935</v>
      </c>
      <c r="B385" t="s">
        <v>849</v>
      </c>
      <c r="C385">
        <v>141.82</v>
      </c>
    </row>
    <row r="386" spans="1:3" x14ac:dyDescent="0.2">
      <c r="A386" t="s">
        <v>936</v>
      </c>
      <c r="B386" t="s">
        <v>849</v>
      </c>
      <c r="C386">
        <v>141.82</v>
      </c>
    </row>
    <row r="387" spans="1:3" x14ac:dyDescent="0.2">
      <c r="A387" t="s">
        <v>937</v>
      </c>
      <c r="B387" t="s">
        <v>849</v>
      </c>
      <c r="C387">
        <v>141.82</v>
      </c>
    </row>
    <row r="388" spans="1:3" x14ac:dyDescent="0.2">
      <c r="A388" t="s">
        <v>951</v>
      </c>
      <c r="B388" t="s">
        <v>836</v>
      </c>
      <c r="C388">
        <v>465.04</v>
      </c>
    </row>
    <row r="389" spans="1:3" x14ac:dyDescent="0.2">
      <c r="A389" t="s">
        <v>952</v>
      </c>
      <c r="B389" t="s">
        <v>836</v>
      </c>
      <c r="C389">
        <v>465.04</v>
      </c>
    </row>
    <row r="390" spans="1:3" x14ac:dyDescent="0.2">
      <c r="A390" t="s">
        <v>897</v>
      </c>
      <c r="B390" t="s">
        <v>836</v>
      </c>
      <c r="C390">
        <v>465.04</v>
      </c>
    </row>
    <row r="391" spans="1:3" x14ac:dyDescent="0.2">
      <c r="A391" t="s">
        <v>898</v>
      </c>
      <c r="B391" t="s">
        <v>836</v>
      </c>
      <c r="C391">
        <v>465.04</v>
      </c>
    </row>
    <row r="392" spans="1:3" x14ac:dyDescent="0.2">
      <c r="A392" t="s">
        <v>899</v>
      </c>
      <c r="B392" t="s">
        <v>836</v>
      </c>
      <c r="C392">
        <v>465.04</v>
      </c>
    </row>
    <row r="393" spans="1:3" x14ac:dyDescent="0.2">
      <c r="A393" t="s">
        <v>900</v>
      </c>
      <c r="B393" t="s">
        <v>836</v>
      </c>
      <c r="C393">
        <v>465.04</v>
      </c>
    </row>
    <row r="394" spans="1:3" x14ac:dyDescent="0.2">
      <c r="A394" t="s">
        <v>901</v>
      </c>
      <c r="B394" t="s">
        <v>836</v>
      </c>
      <c r="C394">
        <v>465.04</v>
      </c>
    </row>
    <row r="395" spans="1:3" x14ac:dyDescent="0.2">
      <c r="A395" t="s">
        <v>903</v>
      </c>
      <c r="B395" t="s">
        <v>849</v>
      </c>
      <c r="C395">
        <v>141.83000000000001</v>
      </c>
    </row>
    <row r="396" spans="1:3" x14ac:dyDescent="0.2">
      <c r="A396" t="s">
        <v>905</v>
      </c>
      <c r="B396" t="s">
        <v>849</v>
      </c>
      <c r="C396">
        <v>141.82</v>
      </c>
    </row>
    <row r="397" spans="1:3" x14ac:dyDescent="0.2">
      <c r="A397" t="s">
        <v>908</v>
      </c>
      <c r="B397" t="s">
        <v>836</v>
      </c>
      <c r="C397">
        <v>465.04</v>
      </c>
    </row>
    <row r="398" spans="1:3" x14ac:dyDescent="0.2">
      <c r="A398" t="s">
        <v>909</v>
      </c>
      <c r="B398" t="s">
        <v>836</v>
      </c>
      <c r="C398">
        <v>465.04</v>
      </c>
    </row>
    <row r="399" spans="1:3" x14ac:dyDescent="0.2">
      <c r="A399" t="s">
        <v>910</v>
      </c>
      <c r="B399" t="s">
        <v>836</v>
      </c>
      <c r="C399">
        <v>465.04</v>
      </c>
    </row>
    <row r="400" spans="1:3" x14ac:dyDescent="0.2">
      <c r="A400" t="s">
        <v>911</v>
      </c>
      <c r="B400" t="s">
        <v>836</v>
      </c>
      <c r="C400">
        <v>465.04</v>
      </c>
    </row>
    <row r="401" spans="1:3" x14ac:dyDescent="0.2">
      <c r="A401" t="s">
        <v>913</v>
      </c>
      <c r="B401" t="s">
        <v>836</v>
      </c>
      <c r="C401">
        <v>465.04</v>
      </c>
    </row>
    <row r="402" spans="1:3" x14ac:dyDescent="0.2">
      <c r="A402" t="s">
        <v>840</v>
      </c>
      <c r="B402" t="s">
        <v>841</v>
      </c>
      <c r="C402">
        <v>83822.759999999995</v>
      </c>
    </row>
    <row r="403" spans="1:3" x14ac:dyDescent="0.2">
      <c r="A403" t="s">
        <v>904</v>
      </c>
      <c r="B403" t="s">
        <v>849</v>
      </c>
      <c r="C403">
        <v>141.83000000000001</v>
      </c>
    </row>
    <row r="404" spans="1:3" x14ac:dyDescent="0.2">
      <c r="A404" t="s">
        <v>949</v>
      </c>
      <c r="B404" t="s">
        <v>863</v>
      </c>
      <c r="C404">
        <v>539.64</v>
      </c>
    </row>
    <row r="405" spans="1:3" x14ac:dyDescent="0.2">
      <c r="A405" t="s">
        <v>932</v>
      </c>
      <c r="B405" t="s">
        <v>933</v>
      </c>
      <c r="C405">
        <v>3958.85</v>
      </c>
    </row>
    <row r="406" spans="1:3" x14ac:dyDescent="0.2">
      <c r="A406" t="s">
        <v>906</v>
      </c>
      <c r="B406" t="s">
        <v>907</v>
      </c>
      <c r="C406">
        <v>897.74</v>
      </c>
    </row>
    <row r="407" spans="1:3" x14ac:dyDescent="0.2">
      <c r="A407" t="s">
        <v>917</v>
      </c>
      <c r="B407" t="s">
        <v>869</v>
      </c>
      <c r="C407">
        <v>785.59</v>
      </c>
    </row>
    <row r="408" spans="1:3" x14ac:dyDescent="0.2">
      <c r="A408" t="s">
        <v>921</v>
      </c>
      <c r="B408" t="s">
        <v>849</v>
      </c>
      <c r="C408">
        <v>141.82</v>
      </c>
    </row>
    <row r="409" spans="1:3" x14ac:dyDescent="0.2">
      <c r="A409" t="s">
        <v>922</v>
      </c>
      <c r="B409" t="s">
        <v>863</v>
      </c>
      <c r="C409">
        <v>539.64</v>
      </c>
    </row>
    <row r="410" spans="1:3" x14ac:dyDescent="0.2">
      <c r="A410" t="s">
        <v>924</v>
      </c>
      <c r="B410" t="s">
        <v>836</v>
      </c>
      <c r="C410">
        <v>465.04</v>
      </c>
    </row>
    <row r="411" spans="1:3" x14ac:dyDescent="0.2">
      <c r="A411" t="s">
        <v>876</v>
      </c>
      <c r="B411" t="s">
        <v>836</v>
      </c>
      <c r="C411">
        <v>465.04</v>
      </c>
    </row>
    <row r="412" spans="1:3" x14ac:dyDescent="0.2">
      <c r="A412" t="s">
        <v>878</v>
      </c>
      <c r="B412" t="s">
        <v>849</v>
      </c>
      <c r="C412">
        <v>141.83000000000001</v>
      </c>
    </row>
    <row r="413" spans="1:3" x14ac:dyDescent="0.2">
      <c r="A413" t="s">
        <v>881</v>
      </c>
      <c r="B413" t="s">
        <v>836</v>
      </c>
      <c r="C413">
        <v>465.04</v>
      </c>
    </row>
    <row r="414" spans="1:3" x14ac:dyDescent="0.2">
      <c r="A414" t="s">
        <v>882</v>
      </c>
      <c r="B414" t="s">
        <v>836</v>
      </c>
      <c r="C414">
        <v>465.04</v>
      </c>
    </row>
    <row r="415" spans="1:3" x14ac:dyDescent="0.2">
      <c r="A415" t="s">
        <v>885</v>
      </c>
      <c r="B415" t="s">
        <v>836</v>
      </c>
      <c r="C415">
        <v>465.04</v>
      </c>
    </row>
    <row r="416" spans="1:3" x14ac:dyDescent="0.2">
      <c r="A416" t="s">
        <v>894</v>
      </c>
      <c r="B416" t="s">
        <v>849</v>
      </c>
      <c r="C416">
        <v>141.82</v>
      </c>
    </row>
    <row r="417" spans="1:3" x14ac:dyDescent="0.2">
      <c r="A417" t="s">
        <v>846</v>
      </c>
      <c r="B417" t="s">
        <v>836</v>
      </c>
      <c r="C417">
        <v>465.04</v>
      </c>
    </row>
    <row r="418" spans="1:3" x14ac:dyDescent="0.2">
      <c r="A418" t="s">
        <v>845</v>
      </c>
      <c r="B418" t="s">
        <v>836</v>
      </c>
      <c r="C418">
        <v>465.04</v>
      </c>
    </row>
    <row r="419" spans="1:3" x14ac:dyDescent="0.2">
      <c r="A419" t="s">
        <v>889</v>
      </c>
      <c r="B419" t="s">
        <v>890</v>
      </c>
      <c r="C419">
        <v>3990</v>
      </c>
    </row>
    <row r="420" spans="1:3" x14ac:dyDescent="0.2">
      <c r="A420" t="s">
        <v>887</v>
      </c>
      <c r="B420" t="s">
        <v>836</v>
      </c>
      <c r="C420">
        <v>465.04</v>
      </c>
    </row>
    <row r="421" spans="1:3" x14ac:dyDescent="0.2">
      <c r="A421" t="s">
        <v>892</v>
      </c>
      <c r="B421" t="s">
        <v>890</v>
      </c>
      <c r="C421">
        <v>3990</v>
      </c>
    </row>
    <row r="422" spans="1:3" x14ac:dyDescent="0.2">
      <c r="A422" t="s">
        <v>895</v>
      </c>
      <c r="B422" t="s">
        <v>849</v>
      </c>
      <c r="C422">
        <v>141.83000000000001</v>
      </c>
    </row>
    <row r="423" spans="1:3" x14ac:dyDescent="0.2">
      <c r="A423" t="s">
        <v>850</v>
      </c>
      <c r="B423" t="s">
        <v>849</v>
      </c>
      <c r="C423">
        <v>141.83000000000001</v>
      </c>
    </row>
    <row r="424" spans="1:3" x14ac:dyDescent="0.2">
      <c r="A424" t="s">
        <v>839</v>
      </c>
      <c r="B424" t="s">
        <v>836</v>
      </c>
      <c r="C424">
        <v>465.04</v>
      </c>
    </row>
    <row r="425" spans="1:3" x14ac:dyDescent="0.2">
      <c r="A425" t="s">
        <v>837</v>
      </c>
      <c r="B425" t="s">
        <v>836</v>
      </c>
      <c r="C425">
        <v>465.04</v>
      </c>
    </row>
    <row r="426" spans="1:3" x14ac:dyDescent="0.2">
      <c r="A426" t="s">
        <v>842</v>
      </c>
      <c r="B426" t="s">
        <v>836</v>
      </c>
      <c r="C426">
        <v>465.04</v>
      </c>
    </row>
    <row r="427" spans="1:3" x14ac:dyDescent="0.2">
      <c r="A427" t="s">
        <v>851</v>
      </c>
      <c r="B427" t="s">
        <v>836</v>
      </c>
      <c r="C427">
        <v>465.04</v>
      </c>
    </row>
    <row r="428" spans="1:3" x14ac:dyDescent="0.2">
      <c r="A428" t="s">
        <v>856</v>
      </c>
      <c r="B428" t="s">
        <v>836</v>
      </c>
      <c r="C428">
        <v>465.04</v>
      </c>
    </row>
    <row r="429" spans="1:3" x14ac:dyDescent="0.2">
      <c r="A429" t="s">
        <v>859</v>
      </c>
      <c r="B429" t="s">
        <v>849</v>
      </c>
      <c r="C429">
        <v>141.83000000000001</v>
      </c>
    </row>
    <row r="430" spans="1:3" x14ac:dyDescent="0.2">
      <c r="A430" t="s">
        <v>860</v>
      </c>
      <c r="B430" t="s">
        <v>849</v>
      </c>
      <c r="C430">
        <v>141.82</v>
      </c>
    </row>
    <row r="431" spans="1:3" x14ac:dyDescent="0.2">
      <c r="A431" t="s">
        <v>861</v>
      </c>
      <c r="B431" t="s">
        <v>849</v>
      </c>
      <c r="C431">
        <v>141.82</v>
      </c>
    </row>
    <row r="432" spans="1:3" x14ac:dyDescent="0.2">
      <c r="A432" t="s">
        <v>864</v>
      </c>
      <c r="B432" t="s">
        <v>836</v>
      </c>
      <c r="C432">
        <v>465.04</v>
      </c>
    </row>
    <row r="433" spans="1:3" x14ac:dyDescent="0.2">
      <c r="A433" t="s">
        <v>896</v>
      </c>
      <c r="B433" t="s">
        <v>836</v>
      </c>
      <c r="C433">
        <v>465.04</v>
      </c>
    </row>
    <row r="434" spans="1:3" x14ac:dyDescent="0.2">
      <c r="A434" t="s">
        <v>926</v>
      </c>
      <c r="B434" t="s">
        <v>836</v>
      </c>
      <c r="C434">
        <v>465.04</v>
      </c>
    </row>
    <row r="435" spans="1:3" x14ac:dyDescent="0.2">
      <c r="A435" t="s">
        <v>927</v>
      </c>
      <c r="B435" t="s">
        <v>836</v>
      </c>
      <c r="C435">
        <v>465.04</v>
      </c>
    </row>
    <row r="436" spans="1:3" x14ac:dyDescent="0.2">
      <c r="A436" t="s">
        <v>928</v>
      </c>
      <c r="B436" t="s">
        <v>836</v>
      </c>
      <c r="C436">
        <v>465.04</v>
      </c>
    </row>
    <row r="437" spans="1:3" x14ac:dyDescent="0.2">
      <c r="A437" t="s">
        <v>930</v>
      </c>
      <c r="B437" t="s">
        <v>836</v>
      </c>
      <c r="C437">
        <v>465.04</v>
      </c>
    </row>
    <row r="438" spans="1:3" x14ac:dyDescent="0.2">
      <c r="A438" t="s">
        <v>1168</v>
      </c>
      <c r="B438" t="s">
        <v>849</v>
      </c>
      <c r="C438">
        <v>141.82</v>
      </c>
    </row>
    <row r="439" spans="1:3" x14ac:dyDescent="0.2">
      <c r="A439" t="s">
        <v>988</v>
      </c>
      <c r="B439" t="s">
        <v>836</v>
      </c>
      <c r="C439">
        <v>465.04</v>
      </c>
    </row>
    <row r="440" spans="1:3" x14ac:dyDescent="0.2">
      <c r="A440" t="s">
        <v>989</v>
      </c>
      <c r="B440" t="s">
        <v>836</v>
      </c>
      <c r="C440">
        <v>465.04</v>
      </c>
    </row>
    <row r="441" spans="1:3" x14ac:dyDescent="0.2">
      <c r="A441" t="s">
        <v>990</v>
      </c>
      <c r="B441" t="s">
        <v>836</v>
      </c>
      <c r="C441">
        <v>465.04</v>
      </c>
    </row>
    <row r="442" spans="1:3" x14ac:dyDescent="0.2">
      <c r="A442" t="s">
        <v>1344</v>
      </c>
      <c r="B442" t="s">
        <v>836</v>
      </c>
      <c r="C442">
        <v>465.04</v>
      </c>
    </row>
    <row r="443" spans="1:3" x14ac:dyDescent="0.2">
      <c r="A443" t="s">
        <v>993</v>
      </c>
      <c r="B443" t="s">
        <v>849</v>
      </c>
      <c r="C443">
        <v>141.83000000000001</v>
      </c>
    </row>
    <row r="444" spans="1:3" x14ac:dyDescent="0.2">
      <c r="A444" t="s">
        <v>995</v>
      </c>
      <c r="B444" t="s">
        <v>836</v>
      </c>
      <c r="C444">
        <v>465.04</v>
      </c>
    </row>
    <row r="445" spans="1:3" x14ac:dyDescent="0.2">
      <c r="A445" t="s">
        <v>997</v>
      </c>
      <c r="B445" t="s">
        <v>836</v>
      </c>
      <c r="C445">
        <v>465.04</v>
      </c>
    </row>
    <row r="446" spans="1:3" x14ac:dyDescent="0.2">
      <c r="A446" t="s">
        <v>1343</v>
      </c>
      <c r="B446" t="s">
        <v>836</v>
      </c>
      <c r="C446">
        <v>465.04</v>
      </c>
    </row>
    <row r="447" spans="1:3" x14ac:dyDescent="0.2">
      <c r="A447" t="s">
        <v>1604</v>
      </c>
      <c r="B447" t="s">
        <v>863</v>
      </c>
      <c r="C447">
        <v>539.64</v>
      </c>
    </row>
    <row r="448" spans="1:3" x14ac:dyDescent="0.2">
      <c r="A448" t="s">
        <v>984</v>
      </c>
      <c r="B448" t="s">
        <v>836</v>
      </c>
      <c r="C448">
        <v>465.04</v>
      </c>
    </row>
    <row r="449" spans="1:3" x14ac:dyDescent="0.2">
      <c r="A449" t="s">
        <v>998</v>
      </c>
      <c r="B449" t="s">
        <v>999</v>
      </c>
      <c r="C449">
        <v>2503.25</v>
      </c>
    </row>
    <row r="450" spans="1:3" x14ac:dyDescent="0.2">
      <c r="A450" t="s">
        <v>1001</v>
      </c>
      <c r="B450" t="s">
        <v>849</v>
      </c>
      <c r="C450">
        <v>141.82</v>
      </c>
    </row>
    <row r="451" spans="1:3" x14ac:dyDescent="0.2">
      <c r="A451" t="s">
        <v>1340</v>
      </c>
      <c r="B451" t="s">
        <v>836</v>
      </c>
      <c r="C451">
        <v>465.04</v>
      </c>
    </row>
    <row r="452" spans="1:3" x14ac:dyDescent="0.2">
      <c r="A452" t="s">
        <v>1004</v>
      </c>
      <c r="B452" t="s">
        <v>836</v>
      </c>
      <c r="C452">
        <v>465.04</v>
      </c>
    </row>
    <row r="453" spans="1:3" x14ac:dyDescent="0.2">
      <c r="A453" t="s">
        <v>1334</v>
      </c>
      <c r="B453" t="s">
        <v>849</v>
      </c>
      <c r="C453">
        <v>141.82</v>
      </c>
    </row>
    <row r="454" spans="1:3" x14ac:dyDescent="0.2">
      <c r="A454" t="s">
        <v>1333</v>
      </c>
      <c r="B454" t="s">
        <v>849</v>
      </c>
      <c r="C454">
        <v>141.82</v>
      </c>
    </row>
    <row r="455" spans="1:3" x14ac:dyDescent="0.2">
      <c r="A455" t="s">
        <v>1005</v>
      </c>
      <c r="B455" t="s">
        <v>836</v>
      </c>
      <c r="C455">
        <v>465.04</v>
      </c>
    </row>
    <row r="456" spans="1:3" x14ac:dyDescent="0.2">
      <c r="A456" t="s">
        <v>955</v>
      </c>
      <c r="B456" t="s">
        <v>849</v>
      </c>
      <c r="C456">
        <v>141.83000000000001</v>
      </c>
    </row>
    <row r="457" spans="1:3" x14ac:dyDescent="0.2">
      <c r="A457" t="s">
        <v>960</v>
      </c>
      <c r="B457" t="s">
        <v>836</v>
      </c>
      <c r="C457">
        <v>465.04</v>
      </c>
    </row>
    <row r="458" spans="1:3" x14ac:dyDescent="0.2">
      <c r="A458" t="s">
        <v>1331</v>
      </c>
      <c r="B458" t="s">
        <v>836</v>
      </c>
      <c r="C458">
        <v>465.04</v>
      </c>
    </row>
    <row r="459" spans="1:3" x14ac:dyDescent="0.2">
      <c r="A459" t="s">
        <v>962</v>
      </c>
      <c r="B459" t="s">
        <v>849</v>
      </c>
      <c r="C459">
        <v>141.82</v>
      </c>
    </row>
    <row r="460" spans="1:3" x14ac:dyDescent="0.2">
      <c r="A460" t="s">
        <v>1322</v>
      </c>
      <c r="B460" t="s">
        <v>849</v>
      </c>
      <c r="C460">
        <v>141.82</v>
      </c>
    </row>
    <row r="461" spans="1:3" x14ac:dyDescent="0.2">
      <c r="A461" t="s">
        <v>964</v>
      </c>
      <c r="B461" t="s">
        <v>849</v>
      </c>
      <c r="C461">
        <v>141.82</v>
      </c>
    </row>
    <row r="462" spans="1:3" x14ac:dyDescent="0.2">
      <c r="A462" t="s">
        <v>982</v>
      </c>
      <c r="B462" t="s">
        <v>863</v>
      </c>
      <c r="C462">
        <v>539.64</v>
      </c>
    </row>
    <row r="463" spans="1:3" x14ac:dyDescent="0.2">
      <c r="A463" t="s">
        <v>1337</v>
      </c>
      <c r="B463" t="s">
        <v>1338</v>
      </c>
      <c r="C463">
        <v>1168.1199999999999</v>
      </c>
    </row>
    <row r="464" spans="1:3" x14ac:dyDescent="0.2">
      <c r="A464" t="s">
        <v>1588</v>
      </c>
      <c r="B464" t="s">
        <v>849</v>
      </c>
      <c r="C464">
        <v>141.82</v>
      </c>
    </row>
    <row r="465" spans="1:3" x14ac:dyDescent="0.2">
      <c r="A465" t="s">
        <v>1329</v>
      </c>
      <c r="B465" t="s">
        <v>836</v>
      </c>
      <c r="C465">
        <v>465.04</v>
      </c>
    </row>
    <row r="466" spans="1:3" x14ac:dyDescent="0.2">
      <c r="A466" t="s">
        <v>1328</v>
      </c>
      <c r="B466" t="s">
        <v>836</v>
      </c>
      <c r="C466">
        <v>465.04</v>
      </c>
    </row>
    <row r="467" spans="1:3" x14ac:dyDescent="0.2">
      <c r="A467" t="s">
        <v>1596</v>
      </c>
      <c r="B467" t="s">
        <v>849</v>
      </c>
      <c r="C467">
        <v>141.83000000000001</v>
      </c>
    </row>
    <row r="468" spans="1:3" x14ac:dyDescent="0.2">
      <c r="A468" t="s">
        <v>1602</v>
      </c>
      <c r="B468" t="s">
        <v>836</v>
      </c>
      <c r="C468">
        <v>465.04</v>
      </c>
    </row>
    <row r="469" spans="1:3" x14ac:dyDescent="0.2">
      <c r="A469" t="s">
        <v>1605</v>
      </c>
      <c r="B469" t="s">
        <v>849</v>
      </c>
      <c r="C469">
        <v>141.82</v>
      </c>
    </row>
    <row r="470" spans="1:3" x14ac:dyDescent="0.2">
      <c r="A470" t="s">
        <v>1558</v>
      </c>
      <c r="B470" t="s">
        <v>849</v>
      </c>
      <c r="C470">
        <v>141.82</v>
      </c>
    </row>
    <row r="471" spans="1:3" x14ac:dyDescent="0.2">
      <c r="A471" t="s">
        <v>1560</v>
      </c>
      <c r="B471" t="s">
        <v>836</v>
      </c>
      <c r="C471">
        <v>465.04</v>
      </c>
    </row>
    <row r="472" spans="1:3" x14ac:dyDescent="0.2">
      <c r="A472" t="s">
        <v>1561</v>
      </c>
      <c r="B472" t="s">
        <v>836</v>
      </c>
      <c r="C472">
        <v>465.04</v>
      </c>
    </row>
    <row r="473" spans="1:3" x14ac:dyDescent="0.2">
      <c r="A473" t="s">
        <v>1562</v>
      </c>
      <c r="B473" t="s">
        <v>836</v>
      </c>
      <c r="C473">
        <v>465.04</v>
      </c>
    </row>
    <row r="474" spans="1:3" x14ac:dyDescent="0.2">
      <c r="A474" t="s">
        <v>1563</v>
      </c>
      <c r="B474" t="s">
        <v>836</v>
      </c>
      <c r="C474">
        <v>465.04</v>
      </c>
    </row>
    <row r="475" spans="1:3" x14ac:dyDescent="0.2">
      <c r="A475" t="s">
        <v>1564</v>
      </c>
      <c r="B475" t="s">
        <v>836</v>
      </c>
      <c r="C475">
        <v>465.04</v>
      </c>
    </row>
    <row r="476" spans="1:3" x14ac:dyDescent="0.2">
      <c r="A476" t="s">
        <v>1565</v>
      </c>
      <c r="B476" t="s">
        <v>849</v>
      </c>
      <c r="C476">
        <v>141.83000000000001</v>
      </c>
    </row>
    <row r="477" spans="1:3" x14ac:dyDescent="0.2">
      <c r="A477" t="s">
        <v>1566</v>
      </c>
      <c r="B477" t="s">
        <v>849</v>
      </c>
      <c r="C477">
        <v>141.82</v>
      </c>
    </row>
    <row r="478" spans="1:3" x14ac:dyDescent="0.2">
      <c r="A478" t="s">
        <v>1567</v>
      </c>
      <c r="B478" t="s">
        <v>849</v>
      </c>
      <c r="C478">
        <v>141.82</v>
      </c>
    </row>
    <row r="479" spans="1:3" x14ac:dyDescent="0.2">
      <c r="A479" t="s">
        <v>1569</v>
      </c>
      <c r="B479" t="s">
        <v>849</v>
      </c>
      <c r="C479">
        <v>141.82</v>
      </c>
    </row>
    <row r="480" spans="1:3" x14ac:dyDescent="0.2">
      <c r="A480" t="s">
        <v>1326</v>
      </c>
      <c r="B480" t="s">
        <v>836</v>
      </c>
      <c r="C480">
        <v>465.04</v>
      </c>
    </row>
    <row r="481" spans="1:3" x14ac:dyDescent="0.2">
      <c r="A481" t="s">
        <v>1570</v>
      </c>
      <c r="B481" t="s">
        <v>907</v>
      </c>
      <c r="C481">
        <v>897.74</v>
      </c>
    </row>
    <row r="482" spans="1:3" x14ac:dyDescent="0.2">
      <c r="A482" t="s">
        <v>1573</v>
      </c>
      <c r="B482" t="s">
        <v>836</v>
      </c>
      <c r="C482">
        <v>465.04</v>
      </c>
    </row>
    <row r="483" spans="1:3" x14ac:dyDescent="0.2">
      <c r="A483" t="s">
        <v>1574</v>
      </c>
      <c r="B483" t="s">
        <v>836</v>
      </c>
      <c r="C483">
        <v>465.04</v>
      </c>
    </row>
    <row r="484" spans="1:3" x14ac:dyDescent="0.2">
      <c r="A484" t="s">
        <v>1576</v>
      </c>
      <c r="B484" t="s">
        <v>836</v>
      </c>
      <c r="C484">
        <v>465.04</v>
      </c>
    </row>
    <row r="485" spans="1:3" x14ac:dyDescent="0.2">
      <c r="A485" t="s">
        <v>1579</v>
      </c>
      <c r="B485" t="s">
        <v>849</v>
      </c>
      <c r="C485">
        <v>141.83000000000001</v>
      </c>
    </row>
    <row r="486" spans="1:3" x14ac:dyDescent="0.2">
      <c r="A486" t="s">
        <v>1060</v>
      </c>
      <c r="B486" t="s">
        <v>849</v>
      </c>
      <c r="C486">
        <v>141.82</v>
      </c>
    </row>
    <row r="487" spans="1:3" x14ac:dyDescent="0.2">
      <c r="A487" t="s">
        <v>1063</v>
      </c>
      <c r="B487" t="s">
        <v>836</v>
      </c>
      <c r="C487">
        <v>465.04</v>
      </c>
    </row>
    <row r="488" spans="1:3" x14ac:dyDescent="0.2">
      <c r="A488" t="s">
        <v>1065</v>
      </c>
      <c r="B488" t="s">
        <v>836</v>
      </c>
      <c r="C488">
        <v>465.04</v>
      </c>
    </row>
    <row r="489" spans="1:3" x14ac:dyDescent="0.2">
      <c r="A489" t="s">
        <v>1066</v>
      </c>
      <c r="B489" t="s">
        <v>836</v>
      </c>
      <c r="C489">
        <v>465.04</v>
      </c>
    </row>
    <row r="490" spans="1:3" x14ac:dyDescent="0.2">
      <c r="A490" t="s">
        <v>1015</v>
      </c>
      <c r="B490" t="s">
        <v>836</v>
      </c>
      <c r="C490">
        <v>465.04</v>
      </c>
    </row>
    <row r="491" spans="1:3" x14ac:dyDescent="0.2">
      <c r="A491" t="s">
        <v>1017</v>
      </c>
      <c r="B491" t="s">
        <v>849</v>
      </c>
      <c r="C491">
        <v>141.83000000000001</v>
      </c>
    </row>
    <row r="492" spans="1:3" x14ac:dyDescent="0.2">
      <c r="A492" t="s">
        <v>1473</v>
      </c>
      <c r="B492" t="s">
        <v>890</v>
      </c>
      <c r="C492">
        <v>3990</v>
      </c>
    </row>
    <row r="493" spans="1:3" x14ac:dyDescent="0.2">
      <c r="A493" t="s">
        <v>1018</v>
      </c>
      <c r="B493" t="s">
        <v>849</v>
      </c>
      <c r="C493">
        <v>141.83000000000001</v>
      </c>
    </row>
    <row r="494" spans="1:3" x14ac:dyDescent="0.2">
      <c r="A494" t="s">
        <v>1019</v>
      </c>
      <c r="B494" t="s">
        <v>849</v>
      </c>
      <c r="C494">
        <v>141.83000000000001</v>
      </c>
    </row>
    <row r="495" spans="1:3" x14ac:dyDescent="0.2">
      <c r="A495" t="s">
        <v>1471</v>
      </c>
      <c r="B495" t="s">
        <v>836</v>
      </c>
      <c r="C495">
        <v>465.04</v>
      </c>
    </row>
    <row r="496" spans="1:3" x14ac:dyDescent="0.2">
      <c r="A496" t="s">
        <v>1020</v>
      </c>
      <c r="B496" t="s">
        <v>849</v>
      </c>
      <c r="C496">
        <v>141.82</v>
      </c>
    </row>
    <row r="497" spans="1:3" x14ac:dyDescent="0.2">
      <c r="A497" t="s">
        <v>1023</v>
      </c>
      <c r="B497" t="s">
        <v>836</v>
      </c>
      <c r="C497">
        <v>465.04</v>
      </c>
    </row>
    <row r="498" spans="1:3" x14ac:dyDescent="0.2">
      <c r="A498" t="s">
        <v>1026</v>
      </c>
      <c r="B498" t="s">
        <v>836</v>
      </c>
      <c r="C498">
        <v>465.04</v>
      </c>
    </row>
    <row r="499" spans="1:3" x14ac:dyDescent="0.2">
      <c r="A499" t="s">
        <v>1030</v>
      </c>
      <c r="B499" t="s">
        <v>863</v>
      </c>
      <c r="C499">
        <v>539.64</v>
      </c>
    </row>
    <row r="500" spans="1:3" x14ac:dyDescent="0.2">
      <c r="A500" t="s">
        <v>1031</v>
      </c>
      <c r="B500" t="s">
        <v>836</v>
      </c>
      <c r="C500">
        <v>465.04</v>
      </c>
    </row>
    <row r="501" spans="1:3" x14ac:dyDescent="0.2">
      <c r="A501" t="s">
        <v>1032</v>
      </c>
      <c r="B501" t="s">
        <v>836</v>
      </c>
      <c r="C501">
        <v>465.04</v>
      </c>
    </row>
    <row r="502" spans="1:3" x14ac:dyDescent="0.2">
      <c r="A502" t="s">
        <v>1035</v>
      </c>
      <c r="B502" t="s">
        <v>836</v>
      </c>
      <c r="C502">
        <v>465.04</v>
      </c>
    </row>
    <row r="503" spans="1:3" x14ac:dyDescent="0.2">
      <c r="A503" t="s">
        <v>1036</v>
      </c>
      <c r="B503" t="s">
        <v>836</v>
      </c>
      <c r="C503">
        <v>465.04</v>
      </c>
    </row>
    <row r="504" spans="1:3" x14ac:dyDescent="0.2">
      <c r="A504" t="s">
        <v>1037</v>
      </c>
      <c r="B504" t="s">
        <v>836</v>
      </c>
      <c r="C504">
        <v>465.04</v>
      </c>
    </row>
    <row r="505" spans="1:3" x14ac:dyDescent="0.2">
      <c r="A505" t="s">
        <v>1061</v>
      </c>
      <c r="B505" t="s">
        <v>863</v>
      </c>
      <c r="C505">
        <v>539.64</v>
      </c>
    </row>
    <row r="506" spans="1:3" x14ac:dyDescent="0.2">
      <c r="A506" t="s">
        <v>1042</v>
      </c>
      <c r="B506" t="s">
        <v>836</v>
      </c>
      <c r="C506">
        <v>465.04</v>
      </c>
    </row>
    <row r="507" spans="1:3" x14ac:dyDescent="0.2">
      <c r="A507" t="s">
        <v>1464</v>
      </c>
      <c r="B507" t="s">
        <v>849</v>
      </c>
      <c r="C507">
        <v>141.82</v>
      </c>
    </row>
    <row r="508" spans="1:3" x14ac:dyDescent="0.2">
      <c r="A508" t="s">
        <v>1463</v>
      </c>
      <c r="B508" t="s">
        <v>849</v>
      </c>
      <c r="C508">
        <v>141.82</v>
      </c>
    </row>
    <row r="509" spans="1:3" x14ac:dyDescent="0.2">
      <c r="A509" t="s">
        <v>1059</v>
      </c>
      <c r="B509" t="s">
        <v>849</v>
      </c>
      <c r="C509">
        <v>141.83000000000001</v>
      </c>
    </row>
    <row r="510" spans="1:3" x14ac:dyDescent="0.2">
      <c r="A510" t="s">
        <v>966</v>
      </c>
      <c r="B510" t="s">
        <v>907</v>
      </c>
      <c r="C510">
        <v>897.74</v>
      </c>
    </row>
    <row r="511" spans="1:3" x14ac:dyDescent="0.2">
      <c r="A511" t="s">
        <v>969</v>
      </c>
      <c r="B511" t="s">
        <v>836</v>
      </c>
      <c r="C511">
        <v>465.04</v>
      </c>
    </row>
    <row r="512" spans="1:3" x14ac:dyDescent="0.2">
      <c r="A512" t="s">
        <v>972</v>
      </c>
      <c r="B512" t="s">
        <v>836</v>
      </c>
      <c r="C512">
        <v>465.04</v>
      </c>
    </row>
    <row r="513" spans="1:3" x14ac:dyDescent="0.2">
      <c r="A513" t="s">
        <v>1321</v>
      </c>
      <c r="B513" t="s">
        <v>849</v>
      </c>
      <c r="C513">
        <v>141.82</v>
      </c>
    </row>
    <row r="514" spans="1:3" x14ac:dyDescent="0.2">
      <c r="A514" t="s">
        <v>1318</v>
      </c>
      <c r="B514" t="s">
        <v>836</v>
      </c>
      <c r="C514">
        <v>465.04</v>
      </c>
    </row>
    <row r="515" spans="1:3" x14ac:dyDescent="0.2">
      <c r="A515" t="s">
        <v>1400</v>
      </c>
      <c r="B515" t="s">
        <v>836</v>
      </c>
      <c r="C515">
        <v>465.04</v>
      </c>
    </row>
    <row r="516" spans="1:3" x14ac:dyDescent="0.2">
      <c r="A516" t="s">
        <v>963</v>
      </c>
      <c r="B516" t="s">
        <v>869</v>
      </c>
      <c r="C516">
        <v>785.59</v>
      </c>
    </row>
    <row r="517" spans="1:3" x14ac:dyDescent="0.2">
      <c r="A517" t="s">
        <v>1476</v>
      </c>
      <c r="B517" t="s">
        <v>849</v>
      </c>
      <c r="C517">
        <v>141.82</v>
      </c>
    </row>
    <row r="518" spans="1:3" x14ac:dyDescent="0.2">
      <c r="A518" t="s">
        <v>976</v>
      </c>
      <c r="B518" t="s">
        <v>849</v>
      </c>
      <c r="C518">
        <v>141.83000000000001</v>
      </c>
    </row>
    <row r="519" spans="1:3" x14ac:dyDescent="0.2">
      <c r="A519" t="s">
        <v>977</v>
      </c>
      <c r="B519" t="s">
        <v>836</v>
      </c>
      <c r="C519">
        <v>465.04</v>
      </c>
    </row>
    <row r="520" spans="1:3" x14ac:dyDescent="0.2">
      <c r="A520" t="s">
        <v>978</v>
      </c>
      <c r="B520" t="s">
        <v>836</v>
      </c>
      <c r="C520">
        <v>465.04</v>
      </c>
    </row>
    <row r="521" spans="1:3" x14ac:dyDescent="0.2">
      <c r="A521" t="s">
        <v>980</v>
      </c>
      <c r="B521" t="s">
        <v>836</v>
      </c>
      <c r="C521">
        <v>465.04</v>
      </c>
    </row>
    <row r="522" spans="1:3" x14ac:dyDescent="0.2">
      <c r="A522" t="s">
        <v>981</v>
      </c>
      <c r="B522" t="s">
        <v>836</v>
      </c>
      <c r="C522">
        <v>465.04</v>
      </c>
    </row>
    <row r="523" spans="1:3" x14ac:dyDescent="0.2">
      <c r="A523" t="s">
        <v>1040</v>
      </c>
      <c r="B523" t="s">
        <v>836</v>
      </c>
      <c r="C523">
        <v>465.04</v>
      </c>
    </row>
    <row r="524" spans="1:3" x14ac:dyDescent="0.2">
      <c r="A524" t="s">
        <v>1041</v>
      </c>
      <c r="B524" t="s">
        <v>836</v>
      </c>
      <c r="C524">
        <v>465.04</v>
      </c>
    </row>
    <row r="525" spans="1:3" x14ac:dyDescent="0.2">
      <c r="A525" t="s">
        <v>1459</v>
      </c>
      <c r="B525" t="s">
        <v>1057</v>
      </c>
      <c r="C525">
        <v>530.33000000000004</v>
      </c>
    </row>
    <row r="526" spans="1:3" x14ac:dyDescent="0.2">
      <c r="A526" t="s">
        <v>1044</v>
      </c>
      <c r="B526" t="s">
        <v>849</v>
      </c>
      <c r="C526">
        <v>141.83000000000001</v>
      </c>
    </row>
    <row r="527" spans="1:3" x14ac:dyDescent="0.2">
      <c r="A527" t="s">
        <v>1046</v>
      </c>
      <c r="B527" t="s">
        <v>849</v>
      </c>
      <c r="C527">
        <v>141.83000000000001</v>
      </c>
    </row>
    <row r="528" spans="1:3" x14ac:dyDescent="0.2">
      <c r="A528" t="s">
        <v>1047</v>
      </c>
      <c r="B528" t="s">
        <v>849</v>
      </c>
      <c r="C528">
        <v>141.82</v>
      </c>
    </row>
    <row r="529" spans="1:3" x14ac:dyDescent="0.2">
      <c r="A529" t="s">
        <v>1048</v>
      </c>
      <c r="B529" t="s">
        <v>849</v>
      </c>
      <c r="C529">
        <v>141.82</v>
      </c>
    </row>
    <row r="530" spans="1:3" x14ac:dyDescent="0.2">
      <c r="A530" t="s">
        <v>1051</v>
      </c>
      <c r="B530" t="s">
        <v>836</v>
      </c>
      <c r="C530">
        <v>465.04</v>
      </c>
    </row>
    <row r="531" spans="1:3" x14ac:dyDescent="0.2">
      <c r="A531" t="s">
        <v>1054</v>
      </c>
      <c r="B531" t="s">
        <v>836</v>
      </c>
      <c r="C531">
        <v>465.04</v>
      </c>
    </row>
    <row r="532" spans="1:3" x14ac:dyDescent="0.2">
      <c r="A532" t="s">
        <v>1056</v>
      </c>
      <c r="B532" t="s">
        <v>1057</v>
      </c>
      <c r="C532">
        <v>530.33000000000004</v>
      </c>
    </row>
    <row r="533" spans="1:3" x14ac:dyDescent="0.2">
      <c r="A533" t="s">
        <v>1592</v>
      </c>
      <c r="B533" t="s">
        <v>836</v>
      </c>
      <c r="C533">
        <v>465.04</v>
      </c>
    </row>
    <row r="534" spans="1:3" x14ac:dyDescent="0.2">
      <c r="A534" t="s">
        <v>1375</v>
      </c>
      <c r="B534" t="s">
        <v>836</v>
      </c>
      <c r="C534">
        <v>465.04</v>
      </c>
    </row>
    <row r="535" spans="1:3" x14ac:dyDescent="0.2">
      <c r="A535" t="s">
        <v>1647</v>
      </c>
      <c r="B535" t="s">
        <v>836</v>
      </c>
      <c r="C535">
        <v>465.04</v>
      </c>
    </row>
    <row r="536" spans="1:3" x14ac:dyDescent="0.2">
      <c r="A536" t="s">
        <v>1607</v>
      </c>
      <c r="B536" t="s">
        <v>836</v>
      </c>
      <c r="C536">
        <v>465.04</v>
      </c>
    </row>
    <row r="537" spans="1:3" x14ac:dyDescent="0.2">
      <c r="A537" t="s">
        <v>1653</v>
      </c>
      <c r="B537" t="s">
        <v>849</v>
      </c>
      <c r="C537">
        <v>141.83000000000001</v>
      </c>
    </row>
    <row r="538" spans="1:3" x14ac:dyDescent="0.2">
      <c r="A538" t="s">
        <v>1628</v>
      </c>
      <c r="B538" t="s">
        <v>836</v>
      </c>
      <c r="C538">
        <v>465.04</v>
      </c>
    </row>
    <row r="539" spans="1:3" x14ac:dyDescent="0.2">
      <c r="A539" t="s">
        <v>1661</v>
      </c>
      <c r="B539" t="s">
        <v>836</v>
      </c>
      <c r="C539">
        <v>465.04</v>
      </c>
    </row>
    <row r="540" spans="1:3" x14ac:dyDescent="0.2">
      <c r="A540" t="s">
        <v>1662</v>
      </c>
      <c r="B540" t="s">
        <v>836</v>
      </c>
      <c r="C540">
        <v>465.04</v>
      </c>
    </row>
    <row r="541" spans="1:3" x14ac:dyDescent="0.2">
      <c r="A541" t="s">
        <v>1657</v>
      </c>
      <c r="B541" t="s">
        <v>849</v>
      </c>
      <c r="C541">
        <v>141.82</v>
      </c>
    </row>
    <row r="542" spans="1:3" x14ac:dyDescent="0.2">
      <c r="A542" t="s">
        <v>1663</v>
      </c>
      <c r="B542" t="s">
        <v>849</v>
      </c>
      <c r="C542">
        <v>141.82</v>
      </c>
    </row>
    <row r="543" spans="1:3" x14ac:dyDescent="0.2">
      <c r="A543" t="s">
        <v>1610</v>
      </c>
      <c r="B543" t="s">
        <v>836</v>
      </c>
      <c r="C543">
        <v>465.04</v>
      </c>
    </row>
    <row r="544" spans="1:3" x14ac:dyDescent="0.2">
      <c r="A544" t="s">
        <v>1617</v>
      </c>
      <c r="B544" t="s">
        <v>836</v>
      </c>
      <c r="C544">
        <v>465.04</v>
      </c>
    </row>
    <row r="545" spans="1:3" x14ac:dyDescent="0.2">
      <c r="A545" t="s">
        <v>1618</v>
      </c>
      <c r="B545" t="s">
        <v>1393</v>
      </c>
      <c r="C545">
        <v>4269.5200000000004</v>
      </c>
    </row>
    <row r="546" spans="1:3" x14ac:dyDescent="0.2">
      <c r="A546" t="s">
        <v>1633</v>
      </c>
      <c r="B546" t="s">
        <v>849</v>
      </c>
      <c r="C546">
        <v>141.83000000000001</v>
      </c>
    </row>
    <row r="547" spans="1:3" x14ac:dyDescent="0.2">
      <c r="A547" t="s">
        <v>1664</v>
      </c>
      <c r="B547" t="s">
        <v>849</v>
      </c>
      <c r="C547">
        <v>141.83000000000001</v>
      </c>
    </row>
    <row r="548" spans="1:3" x14ac:dyDescent="0.2">
      <c r="A548" t="s">
        <v>1619</v>
      </c>
      <c r="B548" t="s">
        <v>849</v>
      </c>
      <c r="C548">
        <v>141.82</v>
      </c>
    </row>
    <row r="549" spans="1:3" x14ac:dyDescent="0.2">
      <c r="A549" t="s">
        <v>1625</v>
      </c>
      <c r="B549" t="s">
        <v>849</v>
      </c>
      <c r="C549">
        <v>141.82</v>
      </c>
    </row>
    <row r="550" spans="1:3" x14ac:dyDescent="0.2">
      <c r="A550" t="s">
        <v>1632</v>
      </c>
      <c r="B550" t="s">
        <v>836</v>
      </c>
      <c r="C550">
        <v>465.04</v>
      </c>
    </row>
    <row r="551" spans="1:3" x14ac:dyDescent="0.2">
      <c r="A551" t="s">
        <v>1659</v>
      </c>
      <c r="B551" t="s">
        <v>836</v>
      </c>
      <c r="C551">
        <v>465.04</v>
      </c>
    </row>
    <row r="552" spans="1:3" x14ac:dyDescent="0.2">
      <c r="A552" t="s">
        <v>1660</v>
      </c>
      <c r="B552" t="s">
        <v>836</v>
      </c>
      <c r="C552">
        <v>465.04</v>
      </c>
    </row>
    <row r="553" spans="1:3" x14ac:dyDescent="0.2">
      <c r="A553" t="s">
        <v>1374</v>
      </c>
      <c r="B553" t="s">
        <v>836</v>
      </c>
      <c r="C553">
        <v>465.04</v>
      </c>
    </row>
    <row r="554" spans="1:3" x14ac:dyDescent="0.2">
      <c r="A554" t="s">
        <v>1640</v>
      </c>
      <c r="B554" t="s">
        <v>849</v>
      </c>
      <c r="C554">
        <v>141.82</v>
      </c>
    </row>
    <row r="555" spans="1:3" x14ac:dyDescent="0.2">
      <c r="A555" t="s">
        <v>1629</v>
      </c>
      <c r="B555" t="s">
        <v>890</v>
      </c>
      <c r="C555">
        <v>3990</v>
      </c>
    </row>
    <row r="556" spans="1:3" x14ac:dyDescent="0.2">
      <c r="A556" t="s">
        <v>1626</v>
      </c>
      <c r="B556" t="s">
        <v>1057</v>
      </c>
      <c r="C556">
        <v>530.33000000000004</v>
      </c>
    </row>
    <row r="557" spans="1:3" x14ac:dyDescent="0.2">
      <c r="A557" t="s">
        <v>1380</v>
      </c>
      <c r="B557" t="s">
        <v>849</v>
      </c>
      <c r="C557">
        <v>141.83000000000001</v>
      </c>
    </row>
    <row r="558" spans="1:3" x14ac:dyDescent="0.2">
      <c r="A558" t="s">
        <v>1398</v>
      </c>
      <c r="B558" t="s">
        <v>836</v>
      </c>
      <c r="C558">
        <v>465.04</v>
      </c>
    </row>
    <row r="559" spans="1:3" x14ac:dyDescent="0.2">
      <c r="A559" t="s">
        <v>1399</v>
      </c>
      <c r="B559" t="s">
        <v>836</v>
      </c>
      <c r="C559">
        <v>465.04</v>
      </c>
    </row>
    <row r="560" spans="1:3" x14ac:dyDescent="0.2">
      <c r="A560" t="s">
        <v>1345</v>
      </c>
      <c r="B560" t="s">
        <v>836</v>
      </c>
      <c r="C560">
        <v>465.04</v>
      </c>
    </row>
    <row r="561" spans="1:3" x14ac:dyDescent="0.2">
      <c r="A561" t="s">
        <v>1397</v>
      </c>
      <c r="B561" t="s">
        <v>849</v>
      </c>
      <c r="C561">
        <v>141.82</v>
      </c>
    </row>
    <row r="562" spans="1:3" x14ac:dyDescent="0.2">
      <c r="A562" t="s">
        <v>1350</v>
      </c>
      <c r="B562" t="s">
        <v>849</v>
      </c>
      <c r="C562">
        <v>141.82</v>
      </c>
    </row>
    <row r="563" spans="1:3" x14ac:dyDescent="0.2">
      <c r="A563" t="s">
        <v>1351</v>
      </c>
      <c r="B563" t="s">
        <v>849</v>
      </c>
      <c r="C563">
        <v>141.82</v>
      </c>
    </row>
    <row r="564" spans="1:3" x14ac:dyDescent="0.2">
      <c r="A564" t="s">
        <v>1352</v>
      </c>
      <c r="B564" t="s">
        <v>849</v>
      </c>
      <c r="C564">
        <v>141.82</v>
      </c>
    </row>
    <row r="565" spans="1:3" x14ac:dyDescent="0.2">
      <c r="A565" t="s">
        <v>1353</v>
      </c>
      <c r="B565" t="s">
        <v>863</v>
      </c>
      <c r="C565">
        <v>539.64</v>
      </c>
    </row>
    <row r="566" spans="1:3" x14ac:dyDescent="0.2">
      <c r="A566" t="s">
        <v>1356</v>
      </c>
      <c r="B566" t="s">
        <v>836</v>
      </c>
      <c r="C566">
        <v>465.04</v>
      </c>
    </row>
    <row r="567" spans="1:3" x14ac:dyDescent="0.2">
      <c r="A567" t="s">
        <v>1358</v>
      </c>
      <c r="B567" t="s">
        <v>836</v>
      </c>
      <c r="C567">
        <v>465.04</v>
      </c>
    </row>
    <row r="568" spans="1:3" x14ac:dyDescent="0.2">
      <c r="A568" t="s">
        <v>1359</v>
      </c>
      <c r="B568" t="s">
        <v>836</v>
      </c>
      <c r="C568">
        <v>465.04</v>
      </c>
    </row>
    <row r="569" spans="1:3" x14ac:dyDescent="0.2">
      <c r="A569" t="s">
        <v>1395</v>
      </c>
      <c r="B569" t="s">
        <v>849</v>
      </c>
      <c r="C569">
        <v>141.82</v>
      </c>
    </row>
    <row r="570" spans="1:3" x14ac:dyDescent="0.2">
      <c r="A570" t="s">
        <v>1376</v>
      </c>
      <c r="B570" t="s">
        <v>1377</v>
      </c>
      <c r="C570">
        <v>1868.41</v>
      </c>
    </row>
    <row r="571" spans="1:3" x14ac:dyDescent="0.2">
      <c r="A571" t="s">
        <v>1391</v>
      </c>
      <c r="B571" t="s">
        <v>836</v>
      </c>
      <c r="C571">
        <v>465.04</v>
      </c>
    </row>
    <row r="572" spans="1:3" x14ac:dyDescent="0.2">
      <c r="A572" t="s">
        <v>1362</v>
      </c>
      <c r="B572" t="s">
        <v>867</v>
      </c>
      <c r="C572">
        <v>11572.9</v>
      </c>
    </row>
    <row r="573" spans="1:3" x14ac:dyDescent="0.2">
      <c r="A573" t="s">
        <v>1363</v>
      </c>
      <c r="B573" t="s">
        <v>849</v>
      </c>
      <c r="C573">
        <v>141.83000000000001</v>
      </c>
    </row>
    <row r="574" spans="1:3" x14ac:dyDescent="0.2">
      <c r="A574" t="s">
        <v>1364</v>
      </c>
      <c r="B574" t="s">
        <v>849</v>
      </c>
      <c r="C574">
        <v>141.83000000000001</v>
      </c>
    </row>
    <row r="575" spans="1:3" x14ac:dyDescent="0.2">
      <c r="A575" t="s">
        <v>1366</v>
      </c>
      <c r="B575" t="s">
        <v>1367</v>
      </c>
      <c r="C575">
        <v>2770.43</v>
      </c>
    </row>
    <row r="576" spans="1:3" x14ac:dyDescent="0.2">
      <c r="A576" t="s">
        <v>1365</v>
      </c>
      <c r="B576" t="s">
        <v>836</v>
      </c>
      <c r="C576">
        <v>465.04</v>
      </c>
    </row>
    <row r="577" spans="1:3" x14ac:dyDescent="0.2">
      <c r="A577" t="s">
        <v>1370</v>
      </c>
      <c r="B577" t="s">
        <v>836</v>
      </c>
      <c r="C577">
        <v>465.04</v>
      </c>
    </row>
    <row r="578" spans="1:3" x14ac:dyDescent="0.2">
      <c r="A578" t="s">
        <v>1386</v>
      </c>
      <c r="B578" t="s">
        <v>836</v>
      </c>
      <c r="C578">
        <v>465.04</v>
      </c>
    </row>
    <row r="579" spans="1:3" x14ac:dyDescent="0.2">
      <c r="A579" t="s">
        <v>1507</v>
      </c>
      <c r="B579" t="s">
        <v>836</v>
      </c>
      <c r="C579">
        <v>465.04</v>
      </c>
    </row>
    <row r="580" spans="1:3" x14ac:dyDescent="0.2">
      <c r="A580" t="s">
        <v>1382</v>
      </c>
      <c r="B580" t="s">
        <v>849</v>
      </c>
      <c r="C580">
        <v>141.82</v>
      </c>
    </row>
    <row r="581" spans="1:3" x14ac:dyDescent="0.2">
      <c r="A581" t="s">
        <v>1311</v>
      </c>
      <c r="B581" t="s">
        <v>849</v>
      </c>
      <c r="C581">
        <v>141.82</v>
      </c>
    </row>
    <row r="582" spans="1:3" x14ac:dyDescent="0.2">
      <c r="A582" t="s">
        <v>1306</v>
      </c>
      <c r="B582" t="s">
        <v>836</v>
      </c>
      <c r="C582">
        <v>465.04</v>
      </c>
    </row>
    <row r="583" spans="1:3" x14ac:dyDescent="0.2">
      <c r="A583" t="s">
        <v>1303</v>
      </c>
      <c r="B583" t="s">
        <v>836</v>
      </c>
      <c r="C583">
        <v>465.04</v>
      </c>
    </row>
    <row r="584" spans="1:3" x14ac:dyDescent="0.2">
      <c r="A584" t="s">
        <v>1302</v>
      </c>
      <c r="B584" t="s">
        <v>836</v>
      </c>
      <c r="C584">
        <v>465.04</v>
      </c>
    </row>
    <row r="585" spans="1:3" x14ac:dyDescent="0.2">
      <c r="A585" t="s">
        <v>1300</v>
      </c>
      <c r="B585" t="s">
        <v>907</v>
      </c>
      <c r="C585">
        <v>897.74</v>
      </c>
    </row>
    <row r="586" spans="1:3" x14ac:dyDescent="0.2">
      <c r="A586" t="s">
        <v>1297</v>
      </c>
      <c r="B586" t="s">
        <v>849</v>
      </c>
      <c r="C586">
        <v>141.82</v>
      </c>
    </row>
    <row r="587" spans="1:3" x14ac:dyDescent="0.2">
      <c r="A587" t="s">
        <v>1615</v>
      </c>
      <c r="B587" t="s">
        <v>869</v>
      </c>
      <c r="C587">
        <v>785.59</v>
      </c>
    </row>
    <row r="588" spans="1:3" x14ac:dyDescent="0.2">
      <c r="A588" t="s">
        <v>1295</v>
      </c>
      <c r="B588" t="s">
        <v>849</v>
      </c>
      <c r="C588">
        <v>141.83000000000001</v>
      </c>
    </row>
    <row r="589" spans="1:3" x14ac:dyDescent="0.2">
      <c r="A589" t="s">
        <v>1293</v>
      </c>
      <c r="B589" t="s">
        <v>890</v>
      </c>
      <c r="C589">
        <v>3990</v>
      </c>
    </row>
    <row r="590" spans="1:3" x14ac:dyDescent="0.2">
      <c r="A590" t="s">
        <v>1542</v>
      </c>
      <c r="B590" t="s">
        <v>1338</v>
      </c>
      <c r="C590">
        <v>1168.1199999999999</v>
      </c>
    </row>
    <row r="591" spans="1:3" x14ac:dyDescent="0.2">
      <c r="A591" t="s">
        <v>1518</v>
      </c>
      <c r="B591" t="s">
        <v>836</v>
      </c>
      <c r="C591">
        <v>465.04</v>
      </c>
    </row>
    <row r="592" spans="1:3" x14ac:dyDescent="0.2">
      <c r="A592" t="s">
        <v>1516</v>
      </c>
      <c r="B592" t="s">
        <v>836</v>
      </c>
      <c r="C592">
        <v>465.04</v>
      </c>
    </row>
    <row r="593" spans="1:3" x14ac:dyDescent="0.2">
      <c r="A593" t="s">
        <v>1520</v>
      </c>
      <c r="B593" t="s">
        <v>836</v>
      </c>
      <c r="C593">
        <v>465.04</v>
      </c>
    </row>
    <row r="594" spans="1:3" x14ac:dyDescent="0.2">
      <c r="A594" t="s">
        <v>1528</v>
      </c>
      <c r="B594" t="s">
        <v>836</v>
      </c>
      <c r="C594">
        <v>465.04</v>
      </c>
    </row>
    <row r="595" spans="1:3" x14ac:dyDescent="0.2">
      <c r="A595" t="s">
        <v>1529</v>
      </c>
      <c r="B595" t="s">
        <v>836</v>
      </c>
      <c r="C595">
        <v>465.04</v>
      </c>
    </row>
    <row r="596" spans="1:3" x14ac:dyDescent="0.2">
      <c r="A596" t="s">
        <v>1530</v>
      </c>
      <c r="B596" t="s">
        <v>836</v>
      </c>
      <c r="C596">
        <v>465.04</v>
      </c>
    </row>
    <row r="597" spans="1:3" x14ac:dyDescent="0.2">
      <c r="A597" t="s">
        <v>1585</v>
      </c>
      <c r="B597" t="s">
        <v>849</v>
      </c>
      <c r="C597">
        <v>141.83000000000001</v>
      </c>
    </row>
    <row r="598" spans="1:3" x14ac:dyDescent="0.2">
      <c r="A598" t="s">
        <v>1590</v>
      </c>
      <c r="B598" t="s">
        <v>836</v>
      </c>
      <c r="C598">
        <v>465.04</v>
      </c>
    </row>
    <row r="599" spans="1:3" x14ac:dyDescent="0.2">
      <c r="A599" t="s">
        <v>1591</v>
      </c>
      <c r="B599" t="s">
        <v>836</v>
      </c>
      <c r="C599">
        <v>465.04</v>
      </c>
    </row>
    <row r="600" spans="1:3" x14ac:dyDescent="0.2">
      <c r="A600" t="s">
        <v>1523</v>
      </c>
      <c r="B600" t="s">
        <v>849</v>
      </c>
      <c r="C600">
        <v>141.83000000000001</v>
      </c>
    </row>
    <row r="601" spans="1:3" x14ac:dyDescent="0.2">
      <c r="A601" t="s">
        <v>1524</v>
      </c>
      <c r="B601" t="s">
        <v>849</v>
      </c>
      <c r="C601">
        <v>141.83000000000001</v>
      </c>
    </row>
    <row r="602" spans="1:3" x14ac:dyDescent="0.2">
      <c r="A602" t="s">
        <v>1586</v>
      </c>
      <c r="B602" t="s">
        <v>849</v>
      </c>
      <c r="C602">
        <v>141.83000000000001</v>
      </c>
    </row>
    <row r="603" spans="1:3" x14ac:dyDescent="0.2">
      <c r="A603" t="s">
        <v>1587</v>
      </c>
      <c r="B603" t="s">
        <v>849</v>
      </c>
      <c r="C603">
        <v>141.82</v>
      </c>
    </row>
    <row r="604" spans="1:3" x14ac:dyDescent="0.2">
      <c r="A604" t="s">
        <v>1315</v>
      </c>
      <c r="B604" t="s">
        <v>836</v>
      </c>
      <c r="C604">
        <v>465.04</v>
      </c>
    </row>
    <row r="605" spans="1:3" x14ac:dyDescent="0.2">
      <c r="A605" t="s">
        <v>1624</v>
      </c>
      <c r="B605" t="s">
        <v>869</v>
      </c>
      <c r="C605">
        <v>785.6</v>
      </c>
    </row>
    <row r="606" spans="1:3" x14ac:dyDescent="0.2">
      <c r="A606" t="s">
        <v>1623</v>
      </c>
      <c r="B606" t="s">
        <v>869</v>
      </c>
      <c r="C606">
        <v>785.6</v>
      </c>
    </row>
    <row r="607" spans="1:3" x14ac:dyDescent="0.2">
      <c r="A607" t="s">
        <v>1614</v>
      </c>
      <c r="B607" t="s">
        <v>836</v>
      </c>
      <c r="C607">
        <v>465.04</v>
      </c>
    </row>
    <row r="608" spans="1:3" x14ac:dyDescent="0.2">
      <c r="A608" t="s">
        <v>1613</v>
      </c>
      <c r="B608" t="s">
        <v>836</v>
      </c>
      <c r="C608">
        <v>465.04</v>
      </c>
    </row>
    <row r="609" spans="1:3" x14ac:dyDescent="0.2">
      <c r="A609" t="s">
        <v>1612</v>
      </c>
      <c r="B609" t="s">
        <v>836</v>
      </c>
      <c r="C609">
        <v>465.04</v>
      </c>
    </row>
    <row r="610" spans="1:3" x14ac:dyDescent="0.2">
      <c r="A610" t="s">
        <v>1666</v>
      </c>
      <c r="B610" t="s">
        <v>849</v>
      </c>
      <c r="C610">
        <v>141.82</v>
      </c>
    </row>
    <row r="611" spans="1:3" x14ac:dyDescent="0.2">
      <c r="A611" t="s">
        <v>1651</v>
      </c>
      <c r="B611" t="s">
        <v>849</v>
      </c>
      <c r="C611">
        <v>141.82</v>
      </c>
    </row>
    <row r="612" spans="1:3" x14ac:dyDescent="0.2">
      <c r="A612" t="s">
        <v>1648</v>
      </c>
      <c r="B612" t="s">
        <v>836</v>
      </c>
      <c r="C612">
        <v>465.04</v>
      </c>
    </row>
    <row r="613" spans="1:3" x14ac:dyDescent="0.2">
      <c r="A613" t="s">
        <v>1646</v>
      </c>
      <c r="B613" t="s">
        <v>836</v>
      </c>
      <c r="C613">
        <v>465.04</v>
      </c>
    </row>
    <row r="614" spans="1:3" x14ac:dyDescent="0.2">
      <c r="A614" t="s">
        <v>1645</v>
      </c>
      <c r="B614" t="s">
        <v>836</v>
      </c>
      <c r="C614">
        <v>465.04</v>
      </c>
    </row>
    <row r="615" spans="1:3" x14ac:dyDescent="0.2">
      <c r="A615" t="s">
        <v>1642</v>
      </c>
      <c r="B615" t="s">
        <v>836</v>
      </c>
      <c r="C615">
        <v>465.04</v>
      </c>
    </row>
    <row r="616" spans="1:3" x14ac:dyDescent="0.2">
      <c r="A616" t="s">
        <v>1534</v>
      </c>
      <c r="B616" t="s">
        <v>849</v>
      </c>
      <c r="C616">
        <v>141.82</v>
      </c>
    </row>
    <row r="617" spans="1:3" x14ac:dyDescent="0.2">
      <c r="A617" t="s">
        <v>1535</v>
      </c>
      <c r="B617" t="s">
        <v>849</v>
      </c>
      <c r="C617">
        <v>141.82</v>
      </c>
    </row>
    <row r="618" spans="1:3" x14ac:dyDescent="0.2">
      <c r="A618" t="s">
        <v>1536</v>
      </c>
      <c r="B618" t="s">
        <v>849</v>
      </c>
      <c r="C618">
        <v>141.82</v>
      </c>
    </row>
    <row r="619" spans="1:3" x14ac:dyDescent="0.2">
      <c r="A619" t="s">
        <v>1540</v>
      </c>
      <c r="B619" t="s">
        <v>836</v>
      </c>
      <c r="C619">
        <v>465.04</v>
      </c>
    </row>
    <row r="620" spans="1:3" x14ac:dyDescent="0.2">
      <c r="A620" t="s">
        <v>1372</v>
      </c>
      <c r="B620" t="s">
        <v>836</v>
      </c>
      <c r="C620">
        <v>465.04</v>
      </c>
    </row>
    <row r="621" spans="1:3" x14ac:dyDescent="0.2">
      <c r="A621" t="s">
        <v>1544</v>
      </c>
      <c r="B621" t="s">
        <v>869</v>
      </c>
      <c r="C621">
        <v>785.6</v>
      </c>
    </row>
    <row r="622" spans="1:3" x14ac:dyDescent="0.2">
      <c r="A622" t="s">
        <v>1545</v>
      </c>
      <c r="B622" t="s">
        <v>849</v>
      </c>
      <c r="C622">
        <v>141.82</v>
      </c>
    </row>
    <row r="623" spans="1:3" x14ac:dyDescent="0.2">
      <c r="A623" t="s">
        <v>1546</v>
      </c>
      <c r="B623" t="s">
        <v>849</v>
      </c>
      <c r="C623">
        <v>141.82</v>
      </c>
    </row>
    <row r="624" spans="1:3" x14ac:dyDescent="0.2">
      <c r="A624" t="s">
        <v>1549</v>
      </c>
      <c r="B624" t="s">
        <v>836</v>
      </c>
      <c r="C624">
        <v>465.04</v>
      </c>
    </row>
    <row r="625" spans="1:3" x14ac:dyDescent="0.2">
      <c r="A625" t="s">
        <v>1554</v>
      </c>
      <c r="B625" t="s">
        <v>836</v>
      </c>
      <c r="C625">
        <v>465.04</v>
      </c>
    </row>
    <row r="626" spans="1:3" x14ac:dyDescent="0.2">
      <c r="A626" t="s">
        <v>1508</v>
      </c>
      <c r="B626" t="s">
        <v>836</v>
      </c>
      <c r="C626">
        <v>465.04</v>
      </c>
    </row>
    <row r="627" spans="1:3" x14ac:dyDescent="0.2">
      <c r="A627" t="s">
        <v>1316</v>
      </c>
      <c r="B627" t="s">
        <v>836</v>
      </c>
      <c r="C627">
        <v>465.04</v>
      </c>
    </row>
    <row r="628" spans="1:3" x14ac:dyDescent="0.2">
      <c r="A628" t="s">
        <v>1418</v>
      </c>
      <c r="B628" t="s">
        <v>836</v>
      </c>
      <c r="C628">
        <v>465.04</v>
      </c>
    </row>
    <row r="629" spans="1:3" x14ac:dyDescent="0.2">
      <c r="A629" t="s">
        <v>1241</v>
      </c>
      <c r="B629" t="s">
        <v>849</v>
      </c>
      <c r="C629">
        <v>141.82</v>
      </c>
    </row>
    <row r="630" spans="1:3" x14ac:dyDescent="0.2">
      <c r="A630" t="s">
        <v>1242</v>
      </c>
      <c r="B630" t="s">
        <v>849</v>
      </c>
      <c r="C630">
        <v>141.82</v>
      </c>
    </row>
    <row r="631" spans="1:3" x14ac:dyDescent="0.2">
      <c r="A631" t="s">
        <v>1243</v>
      </c>
      <c r="B631" t="s">
        <v>849</v>
      </c>
      <c r="C631">
        <v>141.82</v>
      </c>
    </row>
    <row r="632" spans="1:3" x14ac:dyDescent="0.2">
      <c r="A632" t="s">
        <v>1247</v>
      </c>
      <c r="B632" t="s">
        <v>836</v>
      </c>
      <c r="C632">
        <v>465.04</v>
      </c>
    </row>
    <row r="633" spans="1:3" x14ac:dyDescent="0.2">
      <c r="A633" t="s">
        <v>1415</v>
      </c>
      <c r="B633" t="s">
        <v>836</v>
      </c>
      <c r="C633">
        <v>465.04</v>
      </c>
    </row>
    <row r="634" spans="1:3" x14ac:dyDescent="0.2">
      <c r="A634" t="s">
        <v>1411</v>
      </c>
      <c r="B634" t="s">
        <v>869</v>
      </c>
      <c r="C634">
        <v>785.6</v>
      </c>
    </row>
    <row r="635" spans="1:3" x14ac:dyDescent="0.2">
      <c r="A635" t="s">
        <v>1248</v>
      </c>
      <c r="B635" t="s">
        <v>836</v>
      </c>
      <c r="C635">
        <v>465.04</v>
      </c>
    </row>
    <row r="636" spans="1:3" x14ac:dyDescent="0.2">
      <c r="A636" t="s">
        <v>1252</v>
      </c>
      <c r="B636" t="s">
        <v>836</v>
      </c>
      <c r="C636">
        <v>465.04</v>
      </c>
    </row>
    <row r="637" spans="1:3" x14ac:dyDescent="0.2">
      <c r="A637" t="s">
        <v>1255</v>
      </c>
      <c r="B637" t="s">
        <v>836</v>
      </c>
      <c r="C637">
        <v>465.04</v>
      </c>
    </row>
    <row r="638" spans="1:3" x14ac:dyDescent="0.2">
      <c r="A638" t="s">
        <v>1257</v>
      </c>
      <c r="B638" t="s">
        <v>836</v>
      </c>
      <c r="C638">
        <v>465.04</v>
      </c>
    </row>
    <row r="639" spans="1:3" x14ac:dyDescent="0.2">
      <c r="A639" t="s">
        <v>1258</v>
      </c>
      <c r="B639" t="s">
        <v>836</v>
      </c>
      <c r="C639">
        <v>465.04</v>
      </c>
    </row>
    <row r="640" spans="1:3" x14ac:dyDescent="0.2">
      <c r="A640" t="s">
        <v>1188</v>
      </c>
      <c r="B640" t="s">
        <v>999</v>
      </c>
      <c r="C640">
        <v>2503.25</v>
      </c>
    </row>
    <row r="641" spans="1:3" x14ac:dyDescent="0.2">
      <c r="A641" t="s">
        <v>1191</v>
      </c>
      <c r="B641" t="s">
        <v>849</v>
      </c>
      <c r="C641">
        <v>141.83000000000001</v>
      </c>
    </row>
    <row r="642" spans="1:3" x14ac:dyDescent="0.2">
      <c r="A642" t="s">
        <v>1200</v>
      </c>
      <c r="B642" t="s">
        <v>863</v>
      </c>
      <c r="C642">
        <v>539.64</v>
      </c>
    </row>
    <row r="643" spans="1:3" x14ac:dyDescent="0.2">
      <c r="A643" t="s">
        <v>1245</v>
      </c>
      <c r="B643" t="s">
        <v>863</v>
      </c>
      <c r="C643">
        <v>539.64</v>
      </c>
    </row>
    <row r="644" spans="1:3" x14ac:dyDescent="0.2">
      <c r="A644" t="s">
        <v>1201</v>
      </c>
      <c r="B644" t="s">
        <v>836</v>
      </c>
      <c r="C644">
        <v>465.04</v>
      </c>
    </row>
    <row r="645" spans="1:3" x14ac:dyDescent="0.2">
      <c r="A645" t="s">
        <v>1272</v>
      </c>
      <c r="B645" t="s">
        <v>836</v>
      </c>
      <c r="C645">
        <v>465.04</v>
      </c>
    </row>
    <row r="646" spans="1:3" x14ac:dyDescent="0.2">
      <c r="A646" t="s">
        <v>1206</v>
      </c>
      <c r="B646" t="s">
        <v>907</v>
      </c>
      <c r="C646">
        <v>897.74</v>
      </c>
    </row>
    <row r="647" spans="1:3" x14ac:dyDescent="0.2">
      <c r="A647" t="s">
        <v>1290</v>
      </c>
      <c r="B647" t="s">
        <v>907</v>
      </c>
      <c r="C647">
        <v>897.74</v>
      </c>
    </row>
    <row r="648" spans="1:3" x14ac:dyDescent="0.2">
      <c r="A648" t="s">
        <v>1410</v>
      </c>
      <c r="B648" t="s">
        <v>836</v>
      </c>
      <c r="C648">
        <v>465.04</v>
      </c>
    </row>
    <row r="649" spans="1:3" x14ac:dyDescent="0.2">
      <c r="A649" t="s">
        <v>1259</v>
      </c>
      <c r="B649" t="s">
        <v>867</v>
      </c>
      <c r="C649">
        <v>11572.9</v>
      </c>
    </row>
    <row r="650" spans="1:3" x14ac:dyDescent="0.2">
      <c r="A650" t="s">
        <v>1261</v>
      </c>
      <c r="B650" t="s">
        <v>849</v>
      </c>
      <c r="C650">
        <v>141.82</v>
      </c>
    </row>
    <row r="651" spans="1:3" x14ac:dyDescent="0.2">
      <c r="A651" t="s">
        <v>1263</v>
      </c>
      <c r="B651" t="s">
        <v>849</v>
      </c>
      <c r="C651">
        <v>141.82</v>
      </c>
    </row>
    <row r="652" spans="1:3" x14ac:dyDescent="0.2">
      <c r="A652" t="s">
        <v>1202</v>
      </c>
      <c r="B652" t="s">
        <v>890</v>
      </c>
      <c r="C652">
        <v>3990</v>
      </c>
    </row>
    <row r="653" spans="1:3" x14ac:dyDescent="0.2">
      <c r="A653" t="s">
        <v>1205</v>
      </c>
      <c r="B653" t="s">
        <v>849</v>
      </c>
      <c r="C653">
        <v>141.82</v>
      </c>
    </row>
    <row r="654" spans="1:3" x14ac:dyDescent="0.2">
      <c r="A654" t="s">
        <v>1208</v>
      </c>
      <c r="B654" t="s">
        <v>836</v>
      </c>
      <c r="C654">
        <v>465.04</v>
      </c>
    </row>
    <row r="655" spans="1:3" x14ac:dyDescent="0.2">
      <c r="A655" t="s">
        <v>1486</v>
      </c>
      <c r="B655" t="s">
        <v>836</v>
      </c>
      <c r="C655">
        <v>465.04</v>
      </c>
    </row>
    <row r="656" spans="1:3" x14ac:dyDescent="0.2">
      <c r="A656" t="s">
        <v>1485</v>
      </c>
      <c r="B656" t="s">
        <v>836</v>
      </c>
      <c r="C656">
        <v>465.04</v>
      </c>
    </row>
    <row r="657" spans="1:3" x14ac:dyDescent="0.2">
      <c r="A657" t="s">
        <v>1236</v>
      </c>
      <c r="B657" t="s">
        <v>1057</v>
      </c>
      <c r="C657">
        <v>530.33000000000004</v>
      </c>
    </row>
    <row r="658" spans="1:3" x14ac:dyDescent="0.2">
      <c r="A658" t="s">
        <v>1265</v>
      </c>
      <c r="B658" t="s">
        <v>869</v>
      </c>
      <c r="C658">
        <v>785.59</v>
      </c>
    </row>
    <row r="659" spans="1:3" x14ac:dyDescent="0.2">
      <c r="A659" t="s">
        <v>1266</v>
      </c>
      <c r="B659" t="s">
        <v>849</v>
      </c>
      <c r="C659">
        <v>141.83000000000001</v>
      </c>
    </row>
    <row r="660" spans="1:3" x14ac:dyDescent="0.2">
      <c r="A660" t="s">
        <v>1270</v>
      </c>
      <c r="B660" t="s">
        <v>849</v>
      </c>
      <c r="C660">
        <v>141.82</v>
      </c>
    </row>
    <row r="661" spans="1:3" x14ac:dyDescent="0.2">
      <c r="A661" t="s">
        <v>1271</v>
      </c>
      <c r="B661" t="s">
        <v>836</v>
      </c>
      <c r="C661">
        <v>465.04</v>
      </c>
    </row>
    <row r="662" spans="1:3" x14ac:dyDescent="0.2">
      <c r="A662" t="s">
        <v>1275</v>
      </c>
      <c r="B662" t="s">
        <v>836</v>
      </c>
      <c r="C662">
        <v>465.04</v>
      </c>
    </row>
    <row r="663" spans="1:3" x14ac:dyDescent="0.2">
      <c r="A663" t="s">
        <v>1276</v>
      </c>
      <c r="B663" t="s">
        <v>836</v>
      </c>
      <c r="C663">
        <v>465.04</v>
      </c>
    </row>
    <row r="664" spans="1:3" x14ac:dyDescent="0.2">
      <c r="A664" t="s">
        <v>1483</v>
      </c>
      <c r="B664" t="s">
        <v>836</v>
      </c>
      <c r="C664">
        <v>465.04</v>
      </c>
    </row>
    <row r="665" spans="1:3" x14ac:dyDescent="0.2">
      <c r="A665" t="s">
        <v>1481</v>
      </c>
      <c r="B665" t="s">
        <v>836</v>
      </c>
      <c r="C665">
        <v>465.04</v>
      </c>
    </row>
    <row r="666" spans="1:3" x14ac:dyDescent="0.2">
      <c r="A666" t="s">
        <v>1426</v>
      </c>
      <c r="B666" t="s">
        <v>836</v>
      </c>
      <c r="C666">
        <v>465.04</v>
      </c>
    </row>
    <row r="667" spans="1:3" x14ac:dyDescent="0.2">
      <c r="A667" t="s">
        <v>1424</v>
      </c>
      <c r="B667" t="s">
        <v>863</v>
      </c>
      <c r="C667">
        <v>539.64</v>
      </c>
    </row>
    <row r="668" spans="1:3" x14ac:dyDescent="0.2">
      <c r="A668" t="s">
        <v>1278</v>
      </c>
      <c r="B668" t="s">
        <v>849</v>
      </c>
      <c r="C668">
        <v>141.83000000000001</v>
      </c>
    </row>
    <row r="669" spans="1:3" x14ac:dyDescent="0.2">
      <c r="A669" t="s">
        <v>1281</v>
      </c>
      <c r="B669" t="s">
        <v>849</v>
      </c>
      <c r="C669">
        <v>141.82</v>
      </c>
    </row>
    <row r="670" spans="1:3" x14ac:dyDescent="0.2">
      <c r="A670" t="s">
        <v>1423</v>
      </c>
      <c r="B670" t="s">
        <v>849</v>
      </c>
      <c r="C670">
        <v>141.82</v>
      </c>
    </row>
    <row r="671" spans="1:3" x14ac:dyDescent="0.2">
      <c r="A671" t="s">
        <v>1284</v>
      </c>
      <c r="B671" t="s">
        <v>836</v>
      </c>
      <c r="C671">
        <v>465.04</v>
      </c>
    </row>
    <row r="672" spans="1:3" x14ac:dyDescent="0.2">
      <c r="A672" t="s">
        <v>1285</v>
      </c>
      <c r="B672" t="s">
        <v>836</v>
      </c>
      <c r="C672">
        <v>465.04</v>
      </c>
    </row>
    <row r="673" spans="1:3" x14ac:dyDescent="0.2">
      <c r="A673" t="s">
        <v>1289</v>
      </c>
      <c r="B673" t="s">
        <v>836</v>
      </c>
      <c r="C673">
        <v>465.04</v>
      </c>
    </row>
    <row r="674" spans="1:3" x14ac:dyDescent="0.2">
      <c r="A674" t="s">
        <v>1238</v>
      </c>
      <c r="B674" t="s">
        <v>869</v>
      </c>
      <c r="C674">
        <v>785.59</v>
      </c>
    </row>
    <row r="675" spans="1:3" x14ac:dyDescent="0.2">
      <c r="A675" t="s">
        <v>1239</v>
      </c>
      <c r="B675" t="s">
        <v>869</v>
      </c>
      <c r="C675">
        <v>785.59</v>
      </c>
    </row>
    <row r="676" spans="1:3" x14ac:dyDescent="0.2">
      <c r="A676" t="s">
        <v>1181</v>
      </c>
      <c r="B676" t="s">
        <v>849</v>
      </c>
      <c r="C676">
        <v>141.82</v>
      </c>
    </row>
    <row r="677" spans="1:3" x14ac:dyDescent="0.2">
      <c r="A677" t="s">
        <v>1402</v>
      </c>
      <c r="B677" t="s">
        <v>849</v>
      </c>
      <c r="C677">
        <v>141.82</v>
      </c>
    </row>
    <row r="678" spans="1:3" x14ac:dyDescent="0.2">
      <c r="A678" t="s">
        <v>1075</v>
      </c>
      <c r="B678" t="s">
        <v>836</v>
      </c>
      <c r="C678">
        <v>465.04</v>
      </c>
    </row>
    <row r="679" spans="1:3" x14ac:dyDescent="0.2">
      <c r="A679" t="s">
        <v>1453</v>
      </c>
      <c r="B679" t="s">
        <v>849</v>
      </c>
      <c r="C679">
        <v>141.82</v>
      </c>
    </row>
    <row r="680" spans="1:3" x14ac:dyDescent="0.2">
      <c r="A680" t="s">
        <v>1450</v>
      </c>
      <c r="B680" t="s">
        <v>849</v>
      </c>
      <c r="C680">
        <v>141.83000000000001</v>
      </c>
    </row>
    <row r="681" spans="1:3" x14ac:dyDescent="0.2">
      <c r="A681" t="s">
        <v>1444</v>
      </c>
      <c r="B681" t="s">
        <v>849</v>
      </c>
      <c r="C681">
        <v>141.82</v>
      </c>
    </row>
    <row r="682" spans="1:3" x14ac:dyDescent="0.2">
      <c r="A682" t="s">
        <v>1434</v>
      </c>
      <c r="B682" t="s">
        <v>836</v>
      </c>
      <c r="C682">
        <v>465.04</v>
      </c>
    </row>
    <row r="683" spans="1:3" x14ac:dyDescent="0.2">
      <c r="A683" t="s">
        <v>1080</v>
      </c>
      <c r="B683" t="s">
        <v>849</v>
      </c>
      <c r="C683">
        <v>141.82</v>
      </c>
    </row>
    <row r="684" spans="1:3" x14ac:dyDescent="0.2">
      <c r="A684" t="s">
        <v>1082</v>
      </c>
      <c r="B684" t="s">
        <v>849</v>
      </c>
      <c r="C684">
        <v>141.82</v>
      </c>
    </row>
    <row r="685" spans="1:3" x14ac:dyDescent="0.2">
      <c r="A685" t="s">
        <v>1083</v>
      </c>
      <c r="B685" t="s">
        <v>836</v>
      </c>
      <c r="C685">
        <v>465.04</v>
      </c>
    </row>
    <row r="686" spans="1:3" x14ac:dyDescent="0.2">
      <c r="A686" t="s">
        <v>1086</v>
      </c>
      <c r="B686" t="s">
        <v>836</v>
      </c>
      <c r="C686">
        <v>465.04</v>
      </c>
    </row>
    <row r="687" spans="1:3" x14ac:dyDescent="0.2">
      <c r="A687" t="s">
        <v>1087</v>
      </c>
      <c r="B687" t="s">
        <v>836</v>
      </c>
      <c r="C687">
        <v>465.04</v>
      </c>
    </row>
    <row r="688" spans="1:3" x14ac:dyDescent="0.2">
      <c r="A688" t="s">
        <v>1089</v>
      </c>
      <c r="B688" t="s">
        <v>836</v>
      </c>
      <c r="C688">
        <v>465.04</v>
      </c>
    </row>
    <row r="689" spans="1:3" x14ac:dyDescent="0.2">
      <c r="A689" t="s">
        <v>1432</v>
      </c>
      <c r="B689" t="s">
        <v>836</v>
      </c>
      <c r="C689">
        <v>465.04</v>
      </c>
    </row>
    <row r="690" spans="1:3" x14ac:dyDescent="0.2">
      <c r="A690" t="s">
        <v>1431</v>
      </c>
      <c r="B690" t="s">
        <v>836</v>
      </c>
      <c r="C690">
        <v>465.04</v>
      </c>
    </row>
    <row r="691" spans="1:3" x14ac:dyDescent="0.2">
      <c r="A691" t="s">
        <v>1096</v>
      </c>
      <c r="B691" t="s">
        <v>849</v>
      </c>
      <c r="C691">
        <v>141.82</v>
      </c>
    </row>
    <row r="692" spans="1:3" x14ac:dyDescent="0.2">
      <c r="A692" t="s">
        <v>1153</v>
      </c>
      <c r="B692" t="s">
        <v>836</v>
      </c>
      <c r="C692">
        <v>465.04</v>
      </c>
    </row>
    <row r="693" spans="1:3" x14ac:dyDescent="0.2">
      <c r="A693" t="s">
        <v>1155</v>
      </c>
      <c r="B693" t="s">
        <v>836</v>
      </c>
      <c r="C693">
        <v>465.04</v>
      </c>
    </row>
    <row r="694" spans="1:3" x14ac:dyDescent="0.2">
      <c r="A694" t="s">
        <v>1156</v>
      </c>
      <c r="B694" t="s">
        <v>836</v>
      </c>
      <c r="C694">
        <v>465.04</v>
      </c>
    </row>
    <row r="695" spans="1:3" x14ac:dyDescent="0.2">
      <c r="A695" t="s">
        <v>1158</v>
      </c>
      <c r="B695" t="s">
        <v>836</v>
      </c>
      <c r="C695">
        <v>465.04</v>
      </c>
    </row>
    <row r="696" spans="1:3" x14ac:dyDescent="0.2">
      <c r="A696" t="s">
        <v>1160</v>
      </c>
      <c r="B696" t="s">
        <v>836</v>
      </c>
      <c r="C696">
        <v>465.04</v>
      </c>
    </row>
    <row r="697" spans="1:3" x14ac:dyDescent="0.2">
      <c r="A697" t="s">
        <v>1162</v>
      </c>
      <c r="B697" t="s">
        <v>836</v>
      </c>
      <c r="C697">
        <v>465.04</v>
      </c>
    </row>
    <row r="698" spans="1:3" x14ac:dyDescent="0.2">
      <c r="A698" t="s">
        <v>1428</v>
      </c>
      <c r="B698" t="s">
        <v>849</v>
      </c>
      <c r="C698">
        <v>141.82</v>
      </c>
    </row>
    <row r="699" spans="1:3" x14ac:dyDescent="0.2">
      <c r="A699" t="s">
        <v>1427</v>
      </c>
      <c r="B699" t="s">
        <v>849</v>
      </c>
      <c r="C699">
        <v>141.82</v>
      </c>
    </row>
    <row r="700" spans="1:3" x14ac:dyDescent="0.2">
      <c r="A700" t="s">
        <v>1166</v>
      </c>
      <c r="B700" t="s">
        <v>869</v>
      </c>
      <c r="C700">
        <v>785.6</v>
      </c>
    </row>
    <row r="701" spans="1:3" x14ac:dyDescent="0.2">
      <c r="A701" t="s">
        <v>1452</v>
      </c>
      <c r="B701" t="s">
        <v>849</v>
      </c>
      <c r="C701">
        <v>141.82</v>
      </c>
    </row>
    <row r="702" spans="1:3" x14ac:dyDescent="0.2">
      <c r="A702" t="s">
        <v>1100</v>
      </c>
      <c r="B702" t="s">
        <v>836</v>
      </c>
      <c r="C702">
        <v>465.04</v>
      </c>
    </row>
    <row r="703" spans="1:3" x14ac:dyDescent="0.2">
      <c r="A703" t="s">
        <v>1101</v>
      </c>
      <c r="B703" t="s">
        <v>836</v>
      </c>
      <c r="C703">
        <v>465.04</v>
      </c>
    </row>
    <row r="704" spans="1:3" x14ac:dyDescent="0.2">
      <c r="A704" t="s">
        <v>1102</v>
      </c>
      <c r="B704" t="s">
        <v>836</v>
      </c>
      <c r="C704">
        <v>465.04</v>
      </c>
    </row>
    <row r="705" spans="1:3" x14ac:dyDescent="0.2">
      <c r="A705" t="s">
        <v>1108</v>
      </c>
      <c r="B705" t="s">
        <v>836</v>
      </c>
      <c r="C705">
        <v>465.04</v>
      </c>
    </row>
    <row r="706" spans="1:3" x14ac:dyDescent="0.2">
      <c r="A706" t="s">
        <v>1109</v>
      </c>
      <c r="B706" t="s">
        <v>836</v>
      </c>
      <c r="C706">
        <v>465.04</v>
      </c>
    </row>
    <row r="707" spans="1:3" x14ac:dyDescent="0.2">
      <c r="A707" t="s">
        <v>1110</v>
      </c>
      <c r="B707" t="s">
        <v>836</v>
      </c>
      <c r="C707">
        <v>465.04</v>
      </c>
    </row>
    <row r="708" spans="1:3" x14ac:dyDescent="0.2">
      <c r="A708" t="s">
        <v>1111</v>
      </c>
      <c r="B708" t="s">
        <v>836</v>
      </c>
      <c r="C708">
        <v>465.04</v>
      </c>
    </row>
    <row r="709" spans="1:3" x14ac:dyDescent="0.2">
      <c r="A709" t="s">
        <v>1119</v>
      </c>
      <c r="B709" t="s">
        <v>849</v>
      </c>
      <c r="C709">
        <v>141.83000000000001</v>
      </c>
    </row>
    <row r="710" spans="1:3" x14ac:dyDescent="0.2">
      <c r="A710" t="s">
        <v>1451</v>
      </c>
      <c r="B710" t="s">
        <v>849</v>
      </c>
      <c r="C710">
        <v>141.82</v>
      </c>
    </row>
    <row r="711" spans="1:3" x14ac:dyDescent="0.2">
      <c r="A711" t="s">
        <v>1122</v>
      </c>
      <c r="B711" t="s">
        <v>849</v>
      </c>
      <c r="C711">
        <v>141.82</v>
      </c>
    </row>
    <row r="712" spans="1:3" x14ac:dyDescent="0.2">
      <c r="A712" t="s">
        <v>1070</v>
      </c>
      <c r="B712" t="s">
        <v>836</v>
      </c>
      <c r="C712">
        <v>465.04</v>
      </c>
    </row>
    <row r="713" spans="1:3" x14ac:dyDescent="0.2">
      <c r="A713" t="s">
        <v>1073</v>
      </c>
      <c r="B713" t="s">
        <v>836</v>
      </c>
      <c r="C713">
        <v>465.04</v>
      </c>
    </row>
    <row r="714" spans="1:3" x14ac:dyDescent="0.2">
      <c r="A714" t="s">
        <v>1409</v>
      </c>
      <c r="B714" t="s">
        <v>836</v>
      </c>
      <c r="C714">
        <v>465.04</v>
      </c>
    </row>
    <row r="715" spans="1:3" x14ac:dyDescent="0.2">
      <c r="A715" t="s">
        <v>1118</v>
      </c>
      <c r="B715" t="s">
        <v>869</v>
      </c>
      <c r="C715">
        <v>785.6</v>
      </c>
    </row>
    <row r="716" spans="1:3" x14ac:dyDescent="0.2">
      <c r="A716" t="s">
        <v>1104</v>
      </c>
      <c r="B716" t="s">
        <v>849</v>
      </c>
      <c r="C716">
        <v>141.83000000000001</v>
      </c>
    </row>
    <row r="717" spans="1:3" x14ac:dyDescent="0.2">
      <c r="A717" t="s">
        <v>1408</v>
      </c>
      <c r="B717" t="s">
        <v>836</v>
      </c>
      <c r="C717">
        <v>465.04</v>
      </c>
    </row>
    <row r="718" spans="1:3" x14ac:dyDescent="0.2">
      <c r="A718" t="s">
        <v>1069</v>
      </c>
      <c r="B718" t="s">
        <v>836</v>
      </c>
      <c r="C718">
        <v>465.04</v>
      </c>
    </row>
    <row r="719" spans="1:3" x14ac:dyDescent="0.2">
      <c r="A719" t="s">
        <v>1071</v>
      </c>
      <c r="B719" t="s">
        <v>836</v>
      </c>
      <c r="C719">
        <v>465.04</v>
      </c>
    </row>
    <row r="720" spans="1:3" x14ac:dyDescent="0.2">
      <c r="A720" t="s">
        <v>1113</v>
      </c>
      <c r="B720" t="s">
        <v>836</v>
      </c>
      <c r="C720">
        <v>465.04</v>
      </c>
    </row>
    <row r="721" spans="1:3" x14ac:dyDescent="0.2">
      <c r="A721" t="s">
        <v>1114</v>
      </c>
      <c r="B721" t="s">
        <v>836</v>
      </c>
      <c r="C721">
        <v>465.04</v>
      </c>
    </row>
    <row r="722" spans="1:3" x14ac:dyDescent="0.2">
      <c r="A722" t="s">
        <v>1407</v>
      </c>
      <c r="B722" t="s">
        <v>836</v>
      </c>
      <c r="C722">
        <v>465.04</v>
      </c>
    </row>
    <row r="723" spans="1:3" x14ac:dyDescent="0.2">
      <c r="A723" t="s">
        <v>1123</v>
      </c>
      <c r="B723" t="s">
        <v>849</v>
      </c>
      <c r="C723">
        <v>141.82</v>
      </c>
    </row>
    <row r="724" spans="1:3" x14ac:dyDescent="0.2">
      <c r="A724" t="s">
        <v>1404</v>
      </c>
      <c r="B724" t="s">
        <v>863</v>
      </c>
      <c r="C724">
        <v>539.64</v>
      </c>
    </row>
    <row r="725" spans="1:3" x14ac:dyDescent="0.2">
      <c r="A725" t="s">
        <v>1505</v>
      </c>
      <c r="B725" t="s">
        <v>836</v>
      </c>
      <c r="C725">
        <v>465.04</v>
      </c>
    </row>
    <row r="726" spans="1:3" x14ac:dyDescent="0.2">
      <c r="A726" t="s">
        <v>852</v>
      </c>
      <c r="B726" t="s">
        <v>836</v>
      </c>
      <c r="C726">
        <v>465.04</v>
      </c>
    </row>
    <row r="727" spans="1:3" x14ac:dyDescent="0.2">
      <c r="A727" t="s">
        <v>853</v>
      </c>
      <c r="B727" t="s">
        <v>836</v>
      </c>
      <c r="C727">
        <v>465.04</v>
      </c>
    </row>
    <row r="728" spans="1:3" x14ac:dyDescent="0.2">
      <c r="A728" t="s">
        <v>854</v>
      </c>
      <c r="B728" t="s">
        <v>836</v>
      </c>
      <c r="C728">
        <v>465.04</v>
      </c>
    </row>
    <row r="729" spans="1:3" x14ac:dyDescent="0.2">
      <c r="A729" t="s">
        <v>855</v>
      </c>
      <c r="B729" t="s">
        <v>836</v>
      </c>
      <c r="C729">
        <v>465.04</v>
      </c>
    </row>
    <row r="730" spans="1:3" x14ac:dyDescent="0.2">
      <c r="A730" t="s">
        <v>858</v>
      </c>
      <c r="B730" t="s">
        <v>849</v>
      </c>
      <c r="C730">
        <v>141.83000000000001</v>
      </c>
    </row>
    <row r="731" spans="1:3" x14ac:dyDescent="0.2">
      <c r="A731" t="s">
        <v>862</v>
      </c>
      <c r="B731" t="s">
        <v>863</v>
      </c>
      <c r="C731">
        <v>539.64</v>
      </c>
    </row>
    <row r="732" spans="1:3" x14ac:dyDescent="0.2">
      <c r="A732" t="s">
        <v>865</v>
      </c>
      <c r="B732" t="s">
        <v>836</v>
      </c>
      <c r="C732">
        <v>465.04</v>
      </c>
    </row>
    <row r="733" spans="1:3" x14ac:dyDescent="0.2">
      <c r="A733" t="s">
        <v>1502</v>
      </c>
      <c r="B733" t="s">
        <v>836</v>
      </c>
      <c r="C733">
        <v>465.04</v>
      </c>
    </row>
    <row r="734" spans="1:3" x14ac:dyDescent="0.2">
      <c r="A734" t="s">
        <v>929</v>
      </c>
      <c r="B734" t="s">
        <v>836</v>
      </c>
      <c r="C734">
        <v>465.04</v>
      </c>
    </row>
    <row r="735" spans="1:3" x14ac:dyDescent="0.2">
      <c r="A735" t="s">
        <v>1500</v>
      </c>
      <c r="B735" t="s">
        <v>849</v>
      </c>
      <c r="C735">
        <v>141.82</v>
      </c>
    </row>
    <row r="736" spans="1:3" x14ac:dyDescent="0.2">
      <c r="A736" t="s">
        <v>1499</v>
      </c>
      <c r="B736" t="s">
        <v>849</v>
      </c>
      <c r="C736">
        <v>141.83000000000001</v>
      </c>
    </row>
    <row r="737" spans="1:3" x14ac:dyDescent="0.2">
      <c r="A737" t="s">
        <v>1496</v>
      </c>
      <c r="B737" t="s">
        <v>836</v>
      </c>
      <c r="C737">
        <v>465.04</v>
      </c>
    </row>
    <row r="738" spans="1:3" x14ac:dyDescent="0.2">
      <c r="A738" t="s">
        <v>934</v>
      </c>
      <c r="B738" t="s">
        <v>849</v>
      </c>
      <c r="C738">
        <v>141.83000000000001</v>
      </c>
    </row>
    <row r="739" spans="1:3" x14ac:dyDescent="0.2">
      <c r="A739" t="s">
        <v>938</v>
      </c>
      <c r="B739" t="s">
        <v>836</v>
      </c>
      <c r="C739">
        <v>465.04</v>
      </c>
    </row>
    <row r="740" spans="1:3" x14ac:dyDescent="0.2">
      <c r="A740" t="s">
        <v>939</v>
      </c>
      <c r="B740" t="s">
        <v>836</v>
      </c>
      <c r="C740">
        <v>465.04</v>
      </c>
    </row>
    <row r="741" spans="1:3" x14ac:dyDescent="0.2">
      <c r="A741" t="s">
        <v>940</v>
      </c>
      <c r="B741" t="s">
        <v>836</v>
      </c>
      <c r="C741">
        <v>465.04</v>
      </c>
    </row>
    <row r="742" spans="1:3" x14ac:dyDescent="0.2">
      <c r="A742" t="s">
        <v>941</v>
      </c>
      <c r="B742" t="s">
        <v>836</v>
      </c>
      <c r="C742">
        <v>465.04</v>
      </c>
    </row>
    <row r="743" spans="1:3" x14ac:dyDescent="0.2">
      <c r="A743" t="s">
        <v>1495</v>
      </c>
      <c r="B743" t="s">
        <v>836</v>
      </c>
      <c r="C743">
        <v>465.04</v>
      </c>
    </row>
    <row r="744" spans="1:3" x14ac:dyDescent="0.2">
      <c r="A744" t="s">
        <v>942</v>
      </c>
      <c r="B744" t="s">
        <v>836</v>
      </c>
      <c r="C744">
        <v>465.04</v>
      </c>
    </row>
    <row r="745" spans="1:3" x14ac:dyDescent="0.2">
      <c r="A745" t="s">
        <v>943</v>
      </c>
      <c r="B745" t="s">
        <v>836</v>
      </c>
      <c r="C745">
        <v>465.04</v>
      </c>
    </row>
    <row r="746" spans="1:3" x14ac:dyDescent="0.2">
      <c r="A746" t="s">
        <v>944</v>
      </c>
      <c r="B746" t="s">
        <v>836</v>
      </c>
      <c r="C746">
        <v>465.04</v>
      </c>
    </row>
    <row r="747" spans="1:3" x14ac:dyDescent="0.2">
      <c r="A747" t="s">
        <v>945</v>
      </c>
      <c r="B747" t="s">
        <v>836</v>
      </c>
      <c r="C747">
        <v>465.04</v>
      </c>
    </row>
    <row r="748" spans="1:3" x14ac:dyDescent="0.2">
      <c r="A748" t="s">
        <v>835</v>
      </c>
      <c r="B748" t="s">
        <v>836</v>
      </c>
      <c r="C748">
        <v>465.04</v>
      </c>
    </row>
    <row r="749" spans="1:3" x14ac:dyDescent="0.2">
      <c r="A749" t="s">
        <v>1027</v>
      </c>
      <c r="B749" t="s">
        <v>1028</v>
      </c>
      <c r="C749">
        <v>24226.02</v>
      </c>
    </row>
    <row r="750" spans="1:3" x14ac:dyDescent="0.2">
      <c r="A750" t="s">
        <v>954</v>
      </c>
      <c r="B750" t="s">
        <v>849</v>
      </c>
      <c r="C750">
        <v>141.82</v>
      </c>
    </row>
    <row r="751" spans="1:3" x14ac:dyDescent="0.2">
      <c r="A751" t="s">
        <v>866</v>
      </c>
      <c r="B751" t="s">
        <v>867</v>
      </c>
      <c r="C751">
        <v>11572.9</v>
      </c>
    </row>
    <row r="752" spans="1:3" x14ac:dyDescent="0.2">
      <c r="A752" t="s">
        <v>868</v>
      </c>
      <c r="B752" t="s">
        <v>869</v>
      </c>
      <c r="C752">
        <v>785.6</v>
      </c>
    </row>
    <row r="753" spans="1:3" x14ac:dyDescent="0.2">
      <c r="A753" t="s">
        <v>871</v>
      </c>
      <c r="B753" t="s">
        <v>849</v>
      </c>
      <c r="C753">
        <v>141.82</v>
      </c>
    </row>
    <row r="754" spans="1:3" x14ac:dyDescent="0.2">
      <c r="A754" t="s">
        <v>872</v>
      </c>
      <c r="B754" t="s">
        <v>849</v>
      </c>
      <c r="C754">
        <v>141.82</v>
      </c>
    </row>
    <row r="755" spans="1:3" x14ac:dyDescent="0.2">
      <c r="A755" t="s">
        <v>873</v>
      </c>
      <c r="B755" t="s">
        <v>836</v>
      </c>
      <c r="C755">
        <v>465.04</v>
      </c>
    </row>
    <row r="756" spans="1:3" x14ac:dyDescent="0.2">
      <c r="A756" t="s">
        <v>1460</v>
      </c>
      <c r="B756" t="s">
        <v>1057</v>
      </c>
      <c r="C756">
        <v>530.33000000000004</v>
      </c>
    </row>
    <row r="757" spans="1:3" x14ac:dyDescent="0.2">
      <c r="A757" t="s">
        <v>879</v>
      </c>
      <c r="B757" t="s">
        <v>849</v>
      </c>
      <c r="C757">
        <v>141.82</v>
      </c>
    </row>
    <row r="758" spans="1:3" x14ac:dyDescent="0.2">
      <c r="A758" t="s">
        <v>883</v>
      </c>
      <c r="B758" t="s">
        <v>836</v>
      </c>
      <c r="C758">
        <v>465.04</v>
      </c>
    </row>
    <row r="759" spans="1:3" x14ac:dyDescent="0.2">
      <c r="A759" t="s">
        <v>884</v>
      </c>
      <c r="B759" t="s">
        <v>836</v>
      </c>
      <c r="C759">
        <v>465.04</v>
      </c>
    </row>
    <row r="760" spans="1:3" x14ac:dyDescent="0.2">
      <c r="A760" t="s">
        <v>888</v>
      </c>
      <c r="B760" t="s">
        <v>836</v>
      </c>
      <c r="C760">
        <v>465.04</v>
      </c>
    </row>
    <row r="761" spans="1:3" x14ac:dyDescent="0.2">
      <c r="A761" t="s">
        <v>848</v>
      </c>
      <c r="B761" t="s">
        <v>849</v>
      </c>
      <c r="C761">
        <v>141.82</v>
      </c>
    </row>
    <row r="762" spans="1:3" x14ac:dyDescent="0.2">
      <c r="A762" t="s">
        <v>844</v>
      </c>
      <c r="B762" t="s">
        <v>836</v>
      </c>
      <c r="C762">
        <v>465.04</v>
      </c>
    </row>
    <row r="763" spans="1:3" x14ac:dyDescent="0.2">
      <c r="A763" t="s">
        <v>843</v>
      </c>
      <c r="B763" t="s">
        <v>836</v>
      </c>
      <c r="C763">
        <v>465.04</v>
      </c>
    </row>
    <row r="764" spans="1:3" x14ac:dyDescent="0.2">
      <c r="A764" t="s">
        <v>838</v>
      </c>
      <c r="B764" t="s">
        <v>836</v>
      </c>
      <c r="C764">
        <v>465.04</v>
      </c>
    </row>
    <row r="765" spans="1:3" x14ac:dyDescent="0.2">
      <c r="A765" t="s">
        <v>1456</v>
      </c>
      <c r="B765" t="s">
        <v>836</v>
      </c>
      <c r="C765">
        <v>465.04</v>
      </c>
    </row>
    <row r="766" spans="1:3" x14ac:dyDescent="0.2">
      <c r="A766" t="s">
        <v>877</v>
      </c>
      <c r="B766" t="s">
        <v>836</v>
      </c>
      <c r="C766">
        <v>465.04</v>
      </c>
    </row>
    <row r="767" spans="1:3" x14ac:dyDescent="0.2">
      <c r="A767" t="s">
        <v>893</v>
      </c>
      <c r="B767" t="s">
        <v>849</v>
      </c>
      <c r="C767">
        <v>141.83000000000001</v>
      </c>
    </row>
    <row r="768" spans="1:3" x14ac:dyDescent="0.2">
      <c r="A768" t="s">
        <v>880</v>
      </c>
      <c r="B768" t="s">
        <v>836</v>
      </c>
      <c r="C768">
        <v>465.04</v>
      </c>
    </row>
    <row r="769" spans="1:3" x14ac:dyDescent="0.2">
      <c r="A769" t="s">
        <v>847</v>
      </c>
      <c r="B769" t="s">
        <v>836</v>
      </c>
      <c r="C769">
        <v>465.04</v>
      </c>
    </row>
    <row r="770" spans="1:3" x14ac:dyDescent="0.2">
      <c r="A770" t="s">
        <v>886</v>
      </c>
      <c r="B770" t="s">
        <v>836</v>
      </c>
      <c r="C770">
        <v>465.04</v>
      </c>
    </row>
    <row r="771" spans="1:3" x14ac:dyDescent="0.2">
      <c r="A771" t="s">
        <v>891</v>
      </c>
      <c r="B771" t="s">
        <v>836</v>
      </c>
      <c r="C771">
        <v>465.04</v>
      </c>
    </row>
    <row r="772" spans="1:3" x14ac:dyDescent="0.2">
      <c r="A772" t="s">
        <v>1068</v>
      </c>
      <c r="B772" t="s">
        <v>836</v>
      </c>
      <c r="C772">
        <v>465.04</v>
      </c>
    </row>
    <row r="773" spans="1:3" x14ac:dyDescent="0.2">
      <c r="A773" t="s">
        <v>923</v>
      </c>
      <c r="B773" t="s">
        <v>836</v>
      </c>
      <c r="C773">
        <v>465.04</v>
      </c>
    </row>
    <row r="774" spans="1:3" x14ac:dyDescent="0.2">
      <c r="A774" t="s">
        <v>925</v>
      </c>
      <c r="B774" t="s">
        <v>836</v>
      </c>
      <c r="C774">
        <v>465.04</v>
      </c>
    </row>
    <row r="775" spans="1:3" x14ac:dyDescent="0.2">
      <c r="A775" t="s">
        <v>1209</v>
      </c>
      <c r="B775" t="s">
        <v>836</v>
      </c>
      <c r="C775">
        <v>465.04</v>
      </c>
    </row>
    <row r="776" spans="1:3" x14ac:dyDescent="0.2">
      <c r="A776" t="s">
        <v>1210</v>
      </c>
      <c r="B776" t="s">
        <v>836</v>
      </c>
      <c r="C776">
        <v>465.04</v>
      </c>
    </row>
    <row r="777" spans="1:3" x14ac:dyDescent="0.2">
      <c r="A777" t="s">
        <v>1212</v>
      </c>
      <c r="B777" t="s">
        <v>836</v>
      </c>
      <c r="C777">
        <v>465.04</v>
      </c>
    </row>
    <row r="778" spans="1:3" x14ac:dyDescent="0.2">
      <c r="A778" t="s">
        <v>1222</v>
      </c>
      <c r="B778" t="s">
        <v>836</v>
      </c>
      <c r="C778">
        <v>465.04</v>
      </c>
    </row>
    <row r="779" spans="1:3" x14ac:dyDescent="0.2">
      <c r="A779" t="s">
        <v>1228</v>
      </c>
      <c r="B779" t="s">
        <v>836</v>
      </c>
      <c r="C779">
        <v>465.04</v>
      </c>
    </row>
    <row r="780" spans="1:3" x14ac:dyDescent="0.2">
      <c r="A780" t="s">
        <v>1233</v>
      </c>
      <c r="B780" t="s">
        <v>836</v>
      </c>
      <c r="C780">
        <v>465.04</v>
      </c>
    </row>
    <row r="781" spans="1:3" x14ac:dyDescent="0.2">
      <c r="A781" t="s">
        <v>1183</v>
      </c>
      <c r="B781" t="s">
        <v>836</v>
      </c>
      <c r="C781">
        <v>465.04</v>
      </c>
    </row>
    <row r="782" spans="1:3" x14ac:dyDescent="0.2">
      <c r="A782" t="s">
        <v>1184</v>
      </c>
      <c r="B782" t="s">
        <v>836</v>
      </c>
      <c r="C782">
        <v>465.04</v>
      </c>
    </row>
    <row r="783" spans="1:3" x14ac:dyDescent="0.2">
      <c r="A783" t="s">
        <v>1186</v>
      </c>
      <c r="B783" t="s">
        <v>836</v>
      </c>
      <c r="C783">
        <v>465.04</v>
      </c>
    </row>
    <row r="784" spans="1:3" x14ac:dyDescent="0.2">
      <c r="A784" t="s">
        <v>1215</v>
      </c>
      <c r="B784" t="s">
        <v>890</v>
      </c>
      <c r="C784">
        <v>3990</v>
      </c>
    </row>
    <row r="785" spans="1:3" x14ac:dyDescent="0.2">
      <c r="A785" t="s">
        <v>1219</v>
      </c>
      <c r="B785" t="s">
        <v>849</v>
      </c>
      <c r="C785">
        <v>141.82</v>
      </c>
    </row>
    <row r="786" spans="1:3" x14ac:dyDescent="0.2">
      <c r="A786" t="s">
        <v>1232</v>
      </c>
      <c r="B786" t="s">
        <v>836</v>
      </c>
      <c r="C786">
        <v>465.04</v>
      </c>
    </row>
    <row r="787" spans="1:3" x14ac:dyDescent="0.2">
      <c r="A787" t="s">
        <v>1225</v>
      </c>
      <c r="B787" t="s">
        <v>836</v>
      </c>
      <c r="C787">
        <v>465.04</v>
      </c>
    </row>
    <row r="788" spans="1:3" x14ac:dyDescent="0.2">
      <c r="A788" t="s">
        <v>1229</v>
      </c>
      <c r="B788" t="s">
        <v>849</v>
      </c>
      <c r="C788">
        <v>141.83000000000001</v>
      </c>
    </row>
    <row r="789" spans="1:3" x14ac:dyDescent="0.2">
      <c r="A789" t="s">
        <v>1189</v>
      </c>
      <c r="B789" t="s">
        <v>890</v>
      </c>
      <c r="C789">
        <v>3990</v>
      </c>
    </row>
    <row r="790" spans="1:3" x14ac:dyDescent="0.2">
      <c r="A790" t="s">
        <v>1490</v>
      </c>
      <c r="B790" t="s">
        <v>849</v>
      </c>
      <c r="C790">
        <v>141.83000000000001</v>
      </c>
    </row>
    <row r="791" spans="1:3" x14ac:dyDescent="0.2">
      <c r="A791" t="s">
        <v>1190</v>
      </c>
      <c r="B791" t="s">
        <v>869</v>
      </c>
      <c r="C791">
        <v>785.59</v>
      </c>
    </row>
    <row r="792" spans="1:3" x14ac:dyDescent="0.2">
      <c r="A792" t="s">
        <v>1193</v>
      </c>
      <c r="B792" t="s">
        <v>849</v>
      </c>
      <c r="C792">
        <v>141.82</v>
      </c>
    </row>
    <row r="793" spans="1:3" x14ac:dyDescent="0.2">
      <c r="A793" t="s">
        <v>1198</v>
      </c>
      <c r="B793" t="s">
        <v>836</v>
      </c>
      <c r="C793">
        <v>465.04</v>
      </c>
    </row>
    <row r="794" spans="1:3" x14ac:dyDescent="0.2">
      <c r="A794" t="s">
        <v>1199</v>
      </c>
      <c r="B794" t="s">
        <v>836</v>
      </c>
      <c r="C794">
        <v>465.04</v>
      </c>
    </row>
    <row r="795" spans="1:3" x14ac:dyDescent="0.2">
      <c r="A795" t="s">
        <v>920</v>
      </c>
      <c r="B795" t="s">
        <v>849</v>
      </c>
      <c r="C795">
        <v>141.82</v>
      </c>
    </row>
    <row r="796" spans="1:3" x14ac:dyDescent="0.2">
      <c r="A796" t="s">
        <v>902</v>
      </c>
      <c r="B796" t="s">
        <v>849</v>
      </c>
      <c r="C796">
        <v>141.83000000000001</v>
      </c>
    </row>
    <row r="797" spans="1:3" x14ac:dyDescent="0.2">
      <c r="A797" t="s">
        <v>953</v>
      </c>
      <c r="B797" t="s">
        <v>836</v>
      </c>
      <c r="C797">
        <v>465.04</v>
      </c>
    </row>
    <row r="798" spans="1:3" x14ac:dyDescent="0.2">
      <c r="A798" t="s">
        <v>912</v>
      </c>
      <c r="B798" t="s">
        <v>836</v>
      </c>
      <c r="C798">
        <v>465.04</v>
      </c>
    </row>
    <row r="799" spans="1:3" x14ac:dyDescent="0.2">
      <c r="A799" t="s">
        <v>914</v>
      </c>
      <c r="B799" t="s">
        <v>836</v>
      </c>
      <c r="C799">
        <v>465.04</v>
      </c>
    </row>
    <row r="800" spans="1:3" x14ac:dyDescent="0.2">
      <c r="A800" t="s">
        <v>857</v>
      </c>
      <c r="B800" t="s">
        <v>849</v>
      </c>
      <c r="C800">
        <v>141.83000000000001</v>
      </c>
    </row>
    <row r="801" spans="1:3" x14ac:dyDescent="0.2">
      <c r="A801" t="s">
        <v>948</v>
      </c>
      <c r="B801" t="s">
        <v>849</v>
      </c>
      <c r="C801">
        <v>141.82</v>
      </c>
    </row>
    <row r="802" spans="1:3" x14ac:dyDescent="0.2">
      <c r="A802" t="s">
        <v>950</v>
      </c>
      <c r="B802" t="s">
        <v>863</v>
      </c>
      <c r="C802">
        <v>539.64</v>
      </c>
    </row>
    <row r="803" spans="1:3" x14ac:dyDescent="0.2">
      <c r="A803" t="s">
        <v>915</v>
      </c>
      <c r="B803" t="s">
        <v>916</v>
      </c>
      <c r="C803">
        <v>3028.82</v>
      </c>
    </row>
    <row r="804" spans="1:3" x14ac:dyDescent="0.2">
      <c r="A804" t="s">
        <v>946</v>
      </c>
      <c r="B804" t="s">
        <v>836</v>
      </c>
      <c r="C804">
        <v>465.04</v>
      </c>
    </row>
    <row r="805" spans="1:3" x14ac:dyDescent="0.2">
      <c r="A805" t="s">
        <v>1493</v>
      </c>
      <c r="B805" t="s">
        <v>836</v>
      </c>
      <c r="C805">
        <v>465.04</v>
      </c>
    </row>
    <row r="806" spans="1:3" x14ac:dyDescent="0.2">
      <c r="A806" t="s">
        <v>1492</v>
      </c>
      <c r="B806" t="s">
        <v>849</v>
      </c>
      <c r="C806">
        <v>141.82</v>
      </c>
    </row>
    <row r="807" spans="1:3" x14ac:dyDescent="0.2">
      <c r="A807" t="s">
        <v>918</v>
      </c>
      <c r="B807" t="s">
        <v>849</v>
      </c>
      <c r="C807">
        <v>141.82</v>
      </c>
    </row>
    <row r="808" spans="1:3" x14ac:dyDescent="0.2">
      <c r="A808" t="s">
        <v>1491</v>
      </c>
      <c r="B808" t="s">
        <v>849</v>
      </c>
      <c r="C808">
        <v>141.82</v>
      </c>
    </row>
    <row r="809" spans="1:3" x14ac:dyDescent="0.2">
      <c r="A809" t="s">
        <v>919</v>
      </c>
      <c r="B809" t="s">
        <v>849</v>
      </c>
      <c r="C809">
        <v>141.82</v>
      </c>
    </row>
    <row r="810" spans="1:3" x14ac:dyDescent="0.2">
      <c r="A810" t="s">
        <v>947</v>
      </c>
      <c r="B810" t="s">
        <v>849</v>
      </c>
      <c r="C810">
        <v>141.82</v>
      </c>
    </row>
    <row r="811" spans="1:3" x14ac:dyDescent="0.2">
      <c r="A811" t="s">
        <v>1494</v>
      </c>
      <c r="B811" t="s">
        <v>836</v>
      </c>
      <c r="C811">
        <v>465.04</v>
      </c>
    </row>
    <row r="812" spans="1:3" x14ac:dyDescent="0.2">
      <c r="A812" t="s">
        <v>1704</v>
      </c>
      <c r="B812" t="s">
        <v>1671</v>
      </c>
      <c r="C812">
        <v>14360.62</v>
      </c>
    </row>
    <row r="813" spans="1:3" x14ac:dyDescent="0.2">
      <c r="A813" t="s">
        <v>1734</v>
      </c>
      <c r="B813" t="s">
        <v>1671</v>
      </c>
      <c r="C813">
        <v>14360.62</v>
      </c>
    </row>
    <row r="814" spans="1:3" x14ac:dyDescent="0.2">
      <c r="A814" t="s">
        <v>1729</v>
      </c>
      <c r="B814" t="s">
        <v>1701</v>
      </c>
      <c r="C814">
        <v>4196.41</v>
      </c>
    </row>
    <row r="815" spans="1:3" x14ac:dyDescent="0.2">
      <c r="A815" t="s">
        <v>1733</v>
      </c>
      <c r="B815" t="s">
        <v>1668</v>
      </c>
      <c r="C815">
        <v>14594.64</v>
      </c>
    </row>
    <row r="816" spans="1:3" x14ac:dyDescent="0.2">
      <c r="A816" t="s">
        <v>1728</v>
      </c>
      <c r="B816" t="s">
        <v>1671</v>
      </c>
      <c r="C816">
        <v>14360.62</v>
      </c>
    </row>
    <row r="817" spans="1:3" x14ac:dyDescent="0.2">
      <c r="A817" t="s">
        <v>1727</v>
      </c>
      <c r="B817" t="s">
        <v>1668</v>
      </c>
      <c r="C817">
        <v>14594.64</v>
      </c>
    </row>
    <row r="818" spans="1:3" x14ac:dyDescent="0.2">
      <c r="A818" t="s">
        <v>1703</v>
      </c>
      <c r="B818" t="s">
        <v>1671</v>
      </c>
      <c r="C818">
        <v>14360.62</v>
      </c>
    </row>
    <row r="819" spans="1:3" x14ac:dyDescent="0.2">
      <c r="A819" t="s">
        <v>1723</v>
      </c>
      <c r="B819" t="s">
        <v>1701</v>
      </c>
      <c r="C819">
        <v>4196.41</v>
      </c>
    </row>
    <row r="820" spans="1:3" x14ac:dyDescent="0.2">
      <c r="A820" t="s">
        <v>1673</v>
      </c>
      <c r="B820" t="s">
        <v>1671</v>
      </c>
      <c r="C820">
        <v>14360.62</v>
      </c>
    </row>
    <row r="821" spans="1:3" x14ac:dyDescent="0.2">
      <c r="A821" t="s">
        <v>1677</v>
      </c>
      <c r="B821" t="s">
        <v>1668</v>
      </c>
      <c r="C821">
        <v>14594.64</v>
      </c>
    </row>
    <row r="822" spans="1:3" x14ac:dyDescent="0.2">
      <c r="A822" t="s">
        <v>1695</v>
      </c>
      <c r="B822" t="s">
        <v>1671</v>
      </c>
      <c r="C822">
        <v>13584.37</v>
      </c>
    </row>
    <row r="823" spans="1:3" x14ac:dyDescent="0.2">
      <c r="A823" t="s">
        <v>1721</v>
      </c>
      <c r="B823" t="s">
        <v>1668</v>
      </c>
      <c r="C823">
        <v>14594.64</v>
      </c>
    </row>
    <row r="824" spans="1:3" x14ac:dyDescent="0.2">
      <c r="A824" t="s">
        <v>1669</v>
      </c>
      <c r="B824" t="s">
        <v>1668</v>
      </c>
      <c r="C824">
        <v>14594.64</v>
      </c>
    </row>
    <row r="825" spans="1:3" x14ac:dyDescent="0.2">
      <c r="A825" t="s">
        <v>1675</v>
      </c>
      <c r="B825" t="s">
        <v>1671</v>
      </c>
      <c r="C825">
        <v>14360.62</v>
      </c>
    </row>
    <row r="826" spans="1:3" x14ac:dyDescent="0.2">
      <c r="A826" t="s">
        <v>1730</v>
      </c>
      <c r="B826" t="s">
        <v>1671</v>
      </c>
      <c r="C826">
        <v>14360.62</v>
      </c>
    </row>
    <row r="827" spans="1:3" x14ac:dyDescent="0.2">
      <c r="A827" t="s">
        <v>1707</v>
      </c>
      <c r="B827" t="s">
        <v>1671</v>
      </c>
      <c r="C827">
        <v>14360.62</v>
      </c>
    </row>
    <row r="828" spans="1:3" x14ac:dyDescent="0.2">
      <c r="A828" t="s">
        <v>1712</v>
      </c>
      <c r="B828" t="s">
        <v>1671</v>
      </c>
      <c r="C828">
        <v>14360.62</v>
      </c>
    </row>
    <row r="829" spans="1:3" x14ac:dyDescent="0.2">
      <c r="A829" t="s">
        <v>1708</v>
      </c>
      <c r="B829" t="s">
        <v>1671</v>
      </c>
      <c r="C829">
        <v>13584.37</v>
      </c>
    </row>
    <row r="830" spans="1:3" x14ac:dyDescent="0.2">
      <c r="A830" t="s">
        <v>1705</v>
      </c>
      <c r="B830" t="s">
        <v>1671</v>
      </c>
      <c r="C830">
        <v>13584.37</v>
      </c>
    </row>
    <row r="831" spans="1:3" x14ac:dyDescent="0.2">
      <c r="A831" t="s">
        <v>1693</v>
      </c>
      <c r="B831" t="s">
        <v>1671</v>
      </c>
      <c r="C831">
        <v>14360.62</v>
      </c>
    </row>
    <row r="832" spans="1:3" x14ac:dyDescent="0.2">
      <c r="A832" t="s">
        <v>1732</v>
      </c>
      <c r="B832" t="s">
        <v>1671</v>
      </c>
      <c r="C832">
        <v>14360.62</v>
      </c>
    </row>
    <row r="833" spans="1:3" x14ac:dyDescent="0.2">
      <c r="A833" t="s">
        <v>1672</v>
      </c>
      <c r="B833" t="s">
        <v>1668</v>
      </c>
      <c r="C833">
        <v>14594.64</v>
      </c>
    </row>
    <row r="834" spans="1:3" x14ac:dyDescent="0.2">
      <c r="A834" t="s">
        <v>1691</v>
      </c>
      <c r="B834" t="s">
        <v>1692</v>
      </c>
      <c r="C834">
        <v>8783.99</v>
      </c>
    </row>
    <row r="835" spans="1:3" x14ac:dyDescent="0.2">
      <c r="A835" t="s">
        <v>1689</v>
      </c>
      <c r="B835" t="s">
        <v>1668</v>
      </c>
      <c r="C835">
        <v>14594.64</v>
      </c>
    </row>
    <row r="836" spans="1:3" x14ac:dyDescent="0.2">
      <c r="A836" t="s">
        <v>1711</v>
      </c>
      <c r="B836" t="s">
        <v>1681</v>
      </c>
      <c r="C836">
        <v>15657.68</v>
      </c>
    </row>
    <row r="837" spans="1:3" x14ac:dyDescent="0.2">
      <c r="A837" t="s">
        <v>1676</v>
      </c>
      <c r="B837" t="s">
        <v>1668</v>
      </c>
      <c r="C837">
        <v>14337.29</v>
      </c>
    </row>
    <row r="838" spans="1:3" x14ac:dyDescent="0.2">
      <c r="A838" t="s">
        <v>1710</v>
      </c>
      <c r="B838" t="s">
        <v>1681</v>
      </c>
      <c r="C838">
        <v>15657.68</v>
      </c>
    </row>
    <row r="839" spans="1:3" x14ac:dyDescent="0.2">
      <c r="A839" t="s">
        <v>1706</v>
      </c>
      <c r="B839" t="s">
        <v>1671</v>
      </c>
      <c r="C839">
        <v>14360.62</v>
      </c>
    </row>
    <row r="840" spans="1:3" x14ac:dyDescent="0.2">
      <c r="A840" t="s">
        <v>1699</v>
      </c>
      <c r="B840" t="s">
        <v>1671</v>
      </c>
      <c r="C840">
        <v>14360.62</v>
      </c>
    </row>
    <row r="841" spans="1:3" x14ac:dyDescent="0.2">
      <c r="A841" t="s">
        <v>1735</v>
      </c>
      <c r="B841" t="s">
        <v>1671</v>
      </c>
      <c r="C841">
        <v>14360.62</v>
      </c>
    </row>
    <row r="842" spans="1:3" x14ac:dyDescent="0.2">
      <c r="A842" t="s">
        <v>1690</v>
      </c>
      <c r="B842" t="s">
        <v>1671</v>
      </c>
      <c r="C842">
        <v>14360.62</v>
      </c>
    </row>
    <row r="843" spans="1:3" x14ac:dyDescent="0.2">
      <c r="A843" t="s">
        <v>1688</v>
      </c>
      <c r="B843" t="s">
        <v>1671</v>
      </c>
      <c r="C843">
        <v>14360.62</v>
      </c>
    </row>
    <row r="844" spans="1:3" x14ac:dyDescent="0.2">
      <c r="A844" t="s">
        <v>1731</v>
      </c>
      <c r="B844" t="s">
        <v>1671</v>
      </c>
      <c r="C844">
        <v>13584.37</v>
      </c>
    </row>
    <row r="845" spans="1:3" x14ac:dyDescent="0.2">
      <c r="A845" t="s">
        <v>1670</v>
      </c>
      <c r="B845" t="s">
        <v>1671</v>
      </c>
      <c r="C845">
        <v>13584.37</v>
      </c>
    </row>
    <row r="846" spans="1:3" x14ac:dyDescent="0.2">
      <c r="A846" t="s">
        <v>1680</v>
      </c>
      <c r="B846" t="s">
        <v>1681</v>
      </c>
      <c r="C846">
        <v>15657.68</v>
      </c>
    </row>
    <row r="847" spans="1:3" x14ac:dyDescent="0.2">
      <c r="A847" t="s">
        <v>1714</v>
      </c>
      <c r="B847" t="s">
        <v>1668</v>
      </c>
      <c r="C847">
        <v>14594.64</v>
      </c>
    </row>
    <row r="848" spans="1:3" x14ac:dyDescent="0.2">
      <c r="A848" t="s">
        <v>1717</v>
      </c>
      <c r="B848" t="s">
        <v>1718</v>
      </c>
      <c r="C848">
        <v>195465.14</v>
      </c>
    </row>
    <row r="849" spans="1:3" x14ac:dyDescent="0.2">
      <c r="A849" t="s">
        <v>1700</v>
      </c>
      <c r="B849" t="s">
        <v>1701</v>
      </c>
      <c r="C849">
        <v>4196.41</v>
      </c>
    </row>
    <row r="850" spans="1:3" x14ac:dyDescent="0.2">
      <c r="A850" t="s">
        <v>1686</v>
      </c>
      <c r="B850" t="s">
        <v>1681</v>
      </c>
      <c r="C850">
        <v>15657.68</v>
      </c>
    </row>
    <row r="851" spans="1:3" x14ac:dyDescent="0.2">
      <c r="A851" t="s">
        <v>1713</v>
      </c>
      <c r="B851" t="s">
        <v>1671</v>
      </c>
      <c r="C851">
        <v>14360.62</v>
      </c>
    </row>
    <row r="852" spans="1:3" x14ac:dyDescent="0.2">
      <c r="A852" t="s">
        <v>1698</v>
      </c>
      <c r="B852" t="s">
        <v>1671</v>
      </c>
      <c r="C852">
        <v>13584.37</v>
      </c>
    </row>
    <row r="853" spans="1:3" x14ac:dyDescent="0.2">
      <c r="A853" t="s">
        <v>1702</v>
      </c>
      <c r="B853" t="s">
        <v>1671</v>
      </c>
      <c r="C853">
        <v>13584.37</v>
      </c>
    </row>
    <row r="854" spans="1:3" x14ac:dyDescent="0.2">
      <c r="A854" t="s">
        <v>1687</v>
      </c>
      <c r="B854" t="s">
        <v>1668</v>
      </c>
      <c r="C854">
        <v>14594.64</v>
      </c>
    </row>
    <row r="855" spans="1:3" x14ac:dyDescent="0.2">
      <c r="A855" t="s">
        <v>1684</v>
      </c>
      <c r="B855" t="s">
        <v>1671</v>
      </c>
      <c r="C855">
        <v>13584.37</v>
      </c>
    </row>
    <row r="856" spans="1:3" x14ac:dyDescent="0.2">
      <c r="A856" t="s">
        <v>1682</v>
      </c>
      <c r="B856" t="s">
        <v>1671</v>
      </c>
      <c r="C856">
        <v>14360.62</v>
      </c>
    </row>
    <row r="857" spans="1:3" x14ac:dyDescent="0.2">
      <c r="A857" t="s">
        <v>1685</v>
      </c>
      <c r="B857" t="s">
        <v>1681</v>
      </c>
      <c r="C857">
        <v>15657.68</v>
      </c>
    </row>
    <row r="858" spans="1:3" x14ac:dyDescent="0.2">
      <c r="A858" t="s">
        <v>1696</v>
      </c>
      <c r="B858" t="s">
        <v>1697</v>
      </c>
      <c r="C858">
        <v>3770.56</v>
      </c>
    </row>
    <row r="859" spans="1:3" x14ac:dyDescent="0.2">
      <c r="A859" t="s">
        <v>1726</v>
      </c>
      <c r="B859" t="s">
        <v>1701</v>
      </c>
      <c r="C859">
        <v>4196.41</v>
      </c>
    </row>
    <row r="860" spans="1:3" x14ac:dyDescent="0.2">
      <c r="A860" t="s">
        <v>1674</v>
      </c>
      <c r="B860" t="s">
        <v>1668</v>
      </c>
      <c r="C860">
        <v>14594.64</v>
      </c>
    </row>
    <row r="861" spans="1:3" x14ac:dyDescent="0.2">
      <c r="A861" t="s">
        <v>1725</v>
      </c>
      <c r="B861" t="s">
        <v>1671</v>
      </c>
      <c r="C861">
        <v>14360.6</v>
      </c>
    </row>
    <row r="862" spans="1:3" x14ac:dyDescent="0.2">
      <c r="A862" t="s">
        <v>1683</v>
      </c>
      <c r="B862" t="s">
        <v>1668</v>
      </c>
      <c r="C862">
        <v>14337.29</v>
      </c>
    </row>
    <row r="863" spans="1:3" x14ac:dyDescent="0.2">
      <c r="A863" t="s">
        <v>1724</v>
      </c>
      <c r="B863" t="s">
        <v>1671</v>
      </c>
      <c r="C863">
        <v>14360.62</v>
      </c>
    </row>
    <row r="864" spans="1:3" x14ac:dyDescent="0.2">
      <c r="A864" t="s">
        <v>1679</v>
      </c>
      <c r="B864" t="s">
        <v>1671</v>
      </c>
      <c r="C864">
        <v>14360.62</v>
      </c>
    </row>
    <row r="865" spans="1:3" x14ac:dyDescent="0.2">
      <c r="A865" t="s">
        <v>1715</v>
      </c>
      <c r="B865" t="s">
        <v>1671</v>
      </c>
      <c r="C865">
        <v>13584.37</v>
      </c>
    </row>
    <row r="866" spans="1:3" x14ac:dyDescent="0.2">
      <c r="A866" t="s">
        <v>1716</v>
      </c>
      <c r="B866" t="s">
        <v>1671</v>
      </c>
      <c r="C866">
        <v>14360.62</v>
      </c>
    </row>
    <row r="867" spans="1:3" x14ac:dyDescent="0.2">
      <c r="A867" t="s">
        <v>1694</v>
      </c>
      <c r="B867" t="s">
        <v>1671</v>
      </c>
      <c r="C867">
        <v>13196.25</v>
      </c>
    </row>
    <row r="868" spans="1:3" x14ac:dyDescent="0.2">
      <c r="A868" t="s">
        <v>1722</v>
      </c>
      <c r="B868" t="s">
        <v>1671</v>
      </c>
      <c r="C868">
        <v>13584.37</v>
      </c>
    </row>
    <row r="869" spans="1:3" x14ac:dyDescent="0.2">
      <c r="A869" t="s">
        <v>1678</v>
      </c>
      <c r="B869" t="s">
        <v>1671</v>
      </c>
      <c r="C869">
        <v>14360.62</v>
      </c>
    </row>
    <row r="870" spans="1:3" x14ac:dyDescent="0.2">
      <c r="A870" t="s">
        <v>1667</v>
      </c>
      <c r="B870" t="s">
        <v>1668</v>
      </c>
      <c r="C870">
        <v>14594.64</v>
      </c>
    </row>
    <row r="871" spans="1:3" x14ac:dyDescent="0.2">
      <c r="A871" t="s">
        <v>1736</v>
      </c>
      <c r="B871" t="s">
        <v>1681</v>
      </c>
      <c r="C871">
        <v>15516.87</v>
      </c>
    </row>
    <row r="872" spans="1:3" x14ac:dyDescent="0.2">
      <c r="A872" t="s">
        <v>1719</v>
      </c>
      <c r="B872" t="s">
        <v>1671</v>
      </c>
      <c r="C872">
        <v>13196.25</v>
      </c>
    </row>
    <row r="873" spans="1:3" x14ac:dyDescent="0.2">
      <c r="A873" t="s">
        <v>1709</v>
      </c>
      <c r="B873" t="s">
        <v>1668</v>
      </c>
      <c r="C873">
        <v>14337.29</v>
      </c>
    </row>
    <row r="874" spans="1:3" x14ac:dyDescent="0.2">
      <c r="A874" t="s">
        <v>1720</v>
      </c>
      <c r="B874" t="s">
        <v>1671</v>
      </c>
      <c r="C874">
        <v>14360.62</v>
      </c>
    </row>
    <row r="875" spans="1:3" x14ac:dyDescent="0.2">
      <c r="A875" t="s">
        <v>1747</v>
      </c>
      <c r="B875" t="s">
        <v>1748</v>
      </c>
      <c r="C875">
        <v>8871.5300000000007</v>
      </c>
    </row>
    <row r="876" spans="1:3" x14ac:dyDescent="0.2">
      <c r="A876" t="s">
        <v>1752</v>
      </c>
      <c r="B876" t="s">
        <v>1742</v>
      </c>
      <c r="C876">
        <v>894.17</v>
      </c>
    </row>
    <row r="877" spans="1:3" x14ac:dyDescent="0.2">
      <c r="A877" t="s">
        <v>1749</v>
      </c>
      <c r="B877" t="s">
        <v>1742</v>
      </c>
      <c r="C877">
        <v>894.17</v>
      </c>
    </row>
    <row r="878" spans="1:3" x14ac:dyDescent="0.2">
      <c r="A878" t="s">
        <v>1750</v>
      </c>
      <c r="B878" t="s">
        <v>1742</v>
      </c>
      <c r="C878">
        <v>894.17</v>
      </c>
    </row>
    <row r="879" spans="1:3" x14ac:dyDescent="0.2">
      <c r="A879" t="s">
        <v>1755</v>
      </c>
      <c r="B879" t="s">
        <v>1742</v>
      </c>
      <c r="C879">
        <v>894.17</v>
      </c>
    </row>
    <row r="880" spans="1:3" x14ac:dyDescent="0.2">
      <c r="A880" t="s">
        <v>1745</v>
      </c>
      <c r="B880" t="s">
        <v>1742</v>
      </c>
      <c r="C880">
        <v>894.17</v>
      </c>
    </row>
    <row r="881" spans="1:3" x14ac:dyDescent="0.2">
      <c r="A881" t="s">
        <v>1744</v>
      </c>
      <c r="B881" t="s">
        <v>1742</v>
      </c>
      <c r="C881">
        <v>894.17</v>
      </c>
    </row>
    <row r="882" spans="1:3" x14ac:dyDescent="0.2">
      <c r="A882" t="s">
        <v>1739</v>
      </c>
      <c r="B882" t="s">
        <v>1740</v>
      </c>
      <c r="C882">
        <v>585.83000000000004</v>
      </c>
    </row>
    <row r="883" spans="1:3" x14ac:dyDescent="0.2">
      <c r="A883" t="s">
        <v>1737</v>
      </c>
      <c r="B883" t="s">
        <v>1738</v>
      </c>
      <c r="C883">
        <v>937.09</v>
      </c>
    </row>
    <row r="884" spans="1:3" x14ac:dyDescent="0.2">
      <c r="A884" t="s">
        <v>1754</v>
      </c>
      <c r="B884" t="s">
        <v>1742</v>
      </c>
      <c r="C884">
        <v>894.17</v>
      </c>
    </row>
    <row r="885" spans="1:3" x14ac:dyDescent="0.2">
      <c r="A885" t="s">
        <v>1743</v>
      </c>
      <c r="B885" t="s">
        <v>1742</v>
      </c>
      <c r="C885">
        <v>894.17</v>
      </c>
    </row>
    <row r="886" spans="1:3" x14ac:dyDescent="0.2">
      <c r="A886" t="s">
        <v>1741</v>
      </c>
      <c r="B886" t="s">
        <v>1742</v>
      </c>
      <c r="C886">
        <v>894.17</v>
      </c>
    </row>
    <row r="887" spans="1:3" x14ac:dyDescent="0.2">
      <c r="A887" t="s">
        <v>1746</v>
      </c>
      <c r="B887" t="s">
        <v>1740</v>
      </c>
      <c r="C887">
        <v>585.83000000000004</v>
      </c>
    </row>
    <row r="888" spans="1:3" x14ac:dyDescent="0.2">
      <c r="A888" t="s">
        <v>1751</v>
      </c>
      <c r="B888" t="s">
        <v>1742</v>
      </c>
      <c r="C888">
        <v>894.17</v>
      </c>
    </row>
    <row r="889" spans="1:3" x14ac:dyDescent="0.2">
      <c r="A889" t="s">
        <v>1753</v>
      </c>
      <c r="B889" t="s">
        <v>1740</v>
      </c>
      <c r="C889">
        <v>585.83000000000004</v>
      </c>
    </row>
    <row r="890" spans="1:3" x14ac:dyDescent="0.2">
      <c r="A890" t="s">
        <v>1758</v>
      </c>
      <c r="B890" t="s">
        <v>1757</v>
      </c>
      <c r="C890">
        <v>3897.62</v>
      </c>
    </row>
    <row r="891" spans="1:3" x14ac:dyDescent="0.2">
      <c r="A891" t="s">
        <v>1763</v>
      </c>
      <c r="B891" t="s">
        <v>1757</v>
      </c>
      <c r="C891">
        <v>3897.62</v>
      </c>
    </row>
    <row r="892" spans="1:3" x14ac:dyDescent="0.2">
      <c r="A892" t="s">
        <v>1760</v>
      </c>
      <c r="B892" t="s">
        <v>1757</v>
      </c>
      <c r="C892">
        <v>3897.62</v>
      </c>
    </row>
    <row r="893" spans="1:3" x14ac:dyDescent="0.2">
      <c r="A893" t="s">
        <v>1759</v>
      </c>
      <c r="B893" t="s">
        <v>1757</v>
      </c>
      <c r="C893">
        <v>3897.62</v>
      </c>
    </row>
    <row r="894" spans="1:3" x14ac:dyDescent="0.2">
      <c r="A894" t="s">
        <v>1762</v>
      </c>
      <c r="B894" t="s">
        <v>1757</v>
      </c>
      <c r="C894">
        <v>3897.62</v>
      </c>
    </row>
    <row r="895" spans="1:3" x14ac:dyDescent="0.2">
      <c r="A895" t="s">
        <v>1764</v>
      </c>
      <c r="B895" t="s">
        <v>1757</v>
      </c>
      <c r="C895">
        <v>3897.62</v>
      </c>
    </row>
    <row r="896" spans="1:3" x14ac:dyDescent="0.2">
      <c r="A896" t="s">
        <v>1756</v>
      </c>
      <c r="B896" t="s">
        <v>1757</v>
      </c>
      <c r="C896">
        <v>3897.62</v>
      </c>
    </row>
    <row r="897" spans="1:3" x14ac:dyDescent="0.2">
      <c r="A897" t="s">
        <v>1761</v>
      </c>
      <c r="B897" t="s">
        <v>1757</v>
      </c>
      <c r="C897">
        <v>3897.62</v>
      </c>
    </row>
    <row r="898" spans="1:3" x14ac:dyDescent="0.2">
      <c r="A898" t="s">
        <v>1765</v>
      </c>
      <c r="B898" t="s">
        <v>1766</v>
      </c>
      <c r="C898">
        <v>10672</v>
      </c>
    </row>
    <row r="899" spans="1:3" x14ac:dyDescent="0.2">
      <c r="A899" t="s">
        <v>1767</v>
      </c>
      <c r="B899" t="s">
        <v>1768</v>
      </c>
      <c r="C899">
        <v>88906.52</v>
      </c>
    </row>
    <row r="900" spans="1:3" x14ac:dyDescent="0.2">
      <c r="A900" t="s">
        <v>1796</v>
      </c>
      <c r="B900" t="s">
        <v>1780</v>
      </c>
      <c r="C900">
        <v>353606.67</v>
      </c>
    </row>
    <row r="901" spans="1:3" x14ac:dyDescent="0.2">
      <c r="A901" t="s">
        <v>1783</v>
      </c>
      <c r="B901" t="s">
        <v>1770</v>
      </c>
      <c r="C901">
        <v>10589.17</v>
      </c>
    </row>
    <row r="902" spans="1:3" x14ac:dyDescent="0.2">
      <c r="A902" t="s">
        <v>1790</v>
      </c>
      <c r="B902" t="s">
        <v>1780</v>
      </c>
      <c r="C902">
        <v>353606.67</v>
      </c>
    </row>
    <row r="903" spans="1:3" x14ac:dyDescent="0.2">
      <c r="A903" t="s">
        <v>1773</v>
      </c>
      <c r="B903" t="s">
        <v>1770</v>
      </c>
      <c r="C903">
        <v>10589.17</v>
      </c>
    </row>
    <row r="904" spans="1:3" x14ac:dyDescent="0.2">
      <c r="A904" t="s">
        <v>1792</v>
      </c>
      <c r="B904" t="s">
        <v>1777</v>
      </c>
      <c r="C904">
        <v>228133.33</v>
      </c>
    </row>
    <row r="905" spans="1:3" x14ac:dyDescent="0.2">
      <c r="A905" t="s">
        <v>1775</v>
      </c>
      <c r="B905" t="s">
        <v>1770</v>
      </c>
      <c r="C905">
        <v>10589.17</v>
      </c>
    </row>
    <row r="906" spans="1:3" x14ac:dyDescent="0.2">
      <c r="A906" t="s">
        <v>1774</v>
      </c>
      <c r="B906" t="s">
        <v>1770</v>
      </c>
      <c r="C906">
        <v>10589.17</v>
      </c>
    </row>
    <row r="907" spans="1:3" x14ac:dyDescent="0.2">
      <c r="A907" t="s">
        <v>1776</v>
      </c>
      <c r="B907" t="s">
        <v>1777</v>
      </c>
      <c r="C907">
        <v>228133.33</v>
      </c>
    </row>
    <row r="908" spans="1:3" x14ac:dyDescent="0.2">
      <c r="A908" t="s">
        <v>1772</v>
      </c>
      <c r="B908" t="s">
        <v>1770</v>
      </c>
      <c r="C908">
        <v>10589.17</v>
      </c>
    </row>
    <row r="909" spans="1:3" x14ac:dyDescent="0.2">
      <c r="A909" t="s">
        <v>1795</v>
      </c>
      <c r="B909" t="s">
        <v>1770</v>
      </c>
      <c r="C909">
        <v>10589.17</v>
      </c>
    </row>
    <row r="910" spans="1:3" x14ac:dyDescent="0.2">
      <c r="A910" t="s">
        <v>1771</v>
      </c>
      <c r="B910" t="s">
        <v>1770</v>
      </c>
      <c r="C910">
        <v>10589.17</v>
      </c>
    </row>
    <row r="911" spans="1:3" x14ac:dyDescent="0.2">
      <c r="A911" t="s">
        <v>1778</v>
      </c>
      <c r="B911" t="s">
        <v>1777</v>
      </c>
      <c r="C911">
        <v>228133.33</v>
      </c>
    </row>
    <row r="912" spans="1:3" x14ac:dyDescent="0.2">
      <c r="A912" t="s">
        <v>1789</v>
      </c>
      <c r="B912" t="s">
        <v>1770</v>
      </c>
      <c r="C912">
        <v>10589.17</v>
      </c>
    </row>
    <row r="913" spans="1:3" x14ac:dyDescent="0.2">
      <c r="A913" t="s">
        <v>1785</v>
      </c>
      <c r="B913" t="s">
        <v>1770</v>
      </c>
      <c r="C913">
        <v>10589.17</v>
      </c>
    </row>
    <row r="914" spans="1:3" x14ac:dyDescent="0.2">
      <c r="A914" t="s">
        <v>1782</v>
      </c>
      <c r="B914" t="s">
        <v>1770</v>
      </c>
      <c r="C914">
        <v>10589.17</v>
      </c>
    </row>
    <row r="915" spans="1:3" x14ac:dyDescent="0.2">
      <c r="A915" t="s">
        <v>1791</v>
      </c>
      <c r="B915" t="s">
        <v>1770</v>
      </c>
      <c r="C915">
        <v>10589.17</v>
      </c>
    </row>
    <row r="916" spans="1:3" x14ac:dyDescent="0.2">
      <c r="A916" t="s">
        <v>1769</v>
      </c>
      <c r="B916" t="s">
        <v>1770</v>
      </c>
      <c r="C916">
        <v>10589.17</v>
      </c>
    </row>
    <row r="917" spans="1:3" x14ac:dyDescent="0.2">
      <c r="A917" t="s">
        <v>1781</v>
      </c>
      <c r="B917" t="s">
        <v>1770</v>
      </c>
      <c r="C917">
        <v>10589.17</v>
      </c>
    </row>
    <row r="918" spans="1:3" x14ac:dyDescent="0.2">
      <c r="A918" t="s">
        <v>1788</v>
      </c>
      <c r="B918" t="s">
        <v>1770</v>
      </c>
      <c r="C918">
        <v>10589.17</v>
      </c>
    </row>
    <row r="919" spans="1:3" x14ac:dyDescent="0.2">
      <c r="A919" t="s">
        <v>1797</v>
      </c>
      <c r="B919" t="s">
        <v>1770</v>
      </c>
      <c r="C919">
        <v>10589.17</v>
      </c>
    </row>
    <row r="920" spans="1:3" x14ac:dyDescent="0.2">
      <c r="A920" t="s">
        <v>1786</v>
      </c>
      <c r="B920" t="s">
        <v>1770</v>
      </c>
      <c r="C920">
        <v>10589.17</v>
      </c>
    </row>
    <row r="921" spans="1:3" x14ac:dyDescent="0.2">
      <c r="A921" t="s">
        <v>1793</v>
      </c>
      <c r="B921" t="s">
        <v>1770</v>
      </c>
      <c r="C921">
        <v>10589.17</v>
      </c>
    </row>
    <row r="922" spans="1:3" x14ac:dyDescent="0.2">
      <c r="A922" t="s">
        <v>1784</v>
      </c>
      <c r="B922" t="s">
        <v>1770</v>
      </c>
      <c r="C922">
        <v>10589.17</v>
      </c>
    </row>
    <row r="923" spans="1:3" x14ac:dyDescent="0.2">
      <c r="A923" t="s">
        <v>1787</v>
      </c>
      <c r="B923" t="s">
        <v>1770</v>
      </c>
      <c r="C923">
        <v>10589.17</v>
      </c>
    </row>
    <row r="924" spans="1:3" x14ac:dyDescent="0.2">
      <c r="A924" t="s">
        <v>1779</v>
      </c>
      <c r="B924" t="s">
        <v>1780</v>
      </c>
      <c r="C924">
        <v>353606.67</v>
      </c>
    </row>
    <row r="925" spans="1:3" x14ac:dyDescent="0.2">
      <c r="A925" t="s">
        <v>1794</v>
      </c>
      <c r="B925" t="s">
        <v>1770</v>
      </c>
      <c r="C925">
        <v>10589.17</v>
      </c>
    </row>
    <row r="926" spans="1:3" x14ac:dyDescent="0.2">
      <c r="A926" t="s">
        <v>1807</v>
      </c>
      <c r="B926" t="s">
        <v>1803</v>
      </c>
      <c r="C926">
        <v>201840</v>
      </c>
    </row>
    <row r="927" spans="1:3" x14ac:dyDescent="0.2">
      <c r="A927" t="s">
        <v>1804</v>
      </c>
      <c r="B927" t="s">
        <v>1805</v>
      </c>
      <c r="C927">
        <v>700833.33</v>
      </c>
    </row>
    <row r="928" spans="1:3" x14ac:dyDescent="0.2">
      <c r="A928" t="s">
        <v>1798</v>
      </c>
      <c r="B928" t="s">
        <v>1799</v>
      </c>
      <c r="C928">
        <v>964346.67</v>
      </c>
    </row>
    <row r="929" spans="1:3" x14ac:dyDescent="0.2">
      <c r="A929" t="s">
        <v>1806</v>
      </c>
      <c r="B929" t="s">
        <v>1803</v>
      </c>
      <c r="C929">
        <v>201840</v>
      </c>
    </row>
    <row r="930" spans="1:3" x14ac:dyDescent="0.2">
      <c r="A930" t="s">
        <v>1802</v>
      </c>
      <c r="B930" t="s">
        <v>1803</v>
      </c>
      <c r="C930">
        <v>201840</v>
      </c>
    </row>
    <row r="931" spans="1:3" x14ac:dyDescent="0.2">
      <c r="A931" t="s">
        <v>1800</v>
      </c>
      <c r="B931" t="s">
        <v>1801</v>
      </c>
      <c r="C931">
        <v>695226.67</v>
      </c>
    </row>
    <row r="932" spans="1:3" x14ac:dyDescent="0.2">
      <c r="A932" t="s">
        <v>1808</v>
      </c>
      <c r="C932">
        <v>689486.33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70"/>
  <sheetViews>
    <sheetView workbookViewId="0">
      <selection activeCell="C4" sqref="C4:C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565" t="s">
        <v>2048</v>
      </c>
      <c r="B1" s="566"/>
      <c r="C1" s="567"/>
    </row>
    <row r="2" spans="1:3" ht="33.75" customHeight="1" x14ac:dyDescent="0.2">
      <c r="A2" s="247" t="s">
        <v>832</v>
      </c>
      <c r="B2" s="247" t="s">
        <v>1809</v>
      </c>
      <c r="C2" s="247" t="s">
        <v>834</v>
      </c>
    </row>
    <row r="3" spans="1:3" x14ac:dyDescent="0.2">
      <c r="A3" s="248" t="s">
        <v>146</v>
      </c>
      <c r="B3" s="248" t="s">
        <v>523</v>
      </c>
      <c r="C3" s="249">
        <v>59898995.100000001</v>
      </c>
    </row>
    <row r="4" spans="1:3" x14ac:dyDescent="0.2">
      <c r="A4" s="248" t="s">
        <v>1810</v>
      </c>
      <c r="B4" s="248" t="s">
        <v>1811</v>
      </c>
      <c r="C4" s="249">
        <v>1384274.56</v>
      </c>
    </row>
    <row r="5" spans="1:3" x14ac:dyDescent="0.2">
      <c r="A5" s="248" t="s">
        <v>1818</v>
      </c>
      <c r="B5" s="248" t="s">
        <v>1819</v>
      </c>
      <c r="C5" s="249">
        <v>760485.49</v>
      </c>
    </row>
    <row r="6" spans="1:3" x14ac:dyDescent="0.2">
      <c r="A6" s="248" t="s">
        <v>1812</v>
      </c>
      <c r="B6" s="248" t="s">
        <v>1813</v>
      </c>
      <c r="C6" s="249">
        <v>2394488.7000000002</v>
      </c>
    </row>
    <row r="7" spans="1:3" x14ac:dyDescent="0.2">
      <c r="A7" s="248" t="s">
        <v>1814</v>
      </c>
      <c r="B7" s="248" t="s">
        <v>1815</v>
      </c>
      <c r="C7" s="249">
        <v>35734078.799999997</v>
      </c>
    </row>
    <row r="8" spans="1:3" x14ac:dyDescent="0.2">
      <c r="A8" s="248" t="s">
        <v>1816</v>
      </c>
      <c r="B8" s="252" t="s">
        <v>1817</v>
      </c>
      <c r="C8" s="253">
        <v>18933120.899999999</v>
      </c>
    </row>
    <row r="9" spans="1:3" x14ac:dyDescent="0.2">
      <c r="A9" s="248" t="s">
        <v>1808</v>
      </c>
      <c r="B9" s="252"/>
      <c r="C9" s="253">
        <v>692546.69</v>
      </c>
    </row>
    <row r="10" spans="1:3" x14ac:dyDescent="0.2">
      <c r="A10" s="248"/>
      <c r="B10" s="252"/>
      <c r="C10" s="253"/>
    </row>
    <row r="11" spans="1:3" x14ac:dyDescent="0.2">
      <c r="A11" s="248"/>
      <c r="B11" s="252"/>
      <c r="C11" s="253"/>
    </row>
    <row r="12" spans="1:3" x14ac:dyDescent="0.2">
      <c r="A12" s="248"/>
      <c r="B12" s="252"/>
      <c r="C12" s="253"/>
    </row>
    <row r="13" spans="1:3" x14ac:dyDescent="0.2">
      <c r="A13" s="248"/>
      <c r="B13" s="252"/>
      <c r="C13" s="253"/>
    </row>
    <row r="14" spans="1:3" x14ac:dyDescent="0.2">
      <c r="A14" s="248"/>
      <c r="B14" s="252"/>
      <c r="C14" s="253"/>
    </row>
    <row r="15" spans="1:3" x14ac:dyDescent="0.2">
      <c r="A15" s="248"/>
      <c r="B15" s="252"/>
      <c r="C15" s="253"/>
    </row>
    <row r="16" spans="1:3" x14ac:dyDescent="0.2">
      <c r="A16" s="248"/>
      <c r="B16" s="252"/>
      <c r="C16" s="253"/>
    </row>
    <row r="17" spans="1:3" x14ac:dyDescent="0.2">
      <c r="A17" s="248"/>
      <c r="B17" s="252"/>
      <c r="C17" s="253"/>
    </row>
    <row r="18" spans="1:3" x14ac:dyDescent="0.2">
      <c r="A18" s="248"/>
      <c r="B18" s="252"/>
      <c r="C18" s="253"/>
    </row>
    <row r="19" spans="1:3" x14ac:dyDescent="0.2">
      <c r="A19" s="248"/>
      <c r="B19" s="252"/>
      <c r="C19" s="253"/>
    </row>
    <row r="20" spans="1:3" x14ac:dyDescent="0.2">
      <c r="A20" s="248"/>
      <c r="B20" s="252"/>
      <c r="C20" s="253"/>
    </row>
    <row r="21" spans="1:3" x14ac:dyDescent="0.2">
      <c r="A21" s="248"/>
      <c r="B21" s="252"/>
      <c r="C21" s="253"/>
    </row>
    <row r="22" spans="1:3" x14ac:dyDescent="0.2">
      <c r="A22" s="248"/>
      <c r="B22" s="252"/>
      <c r="C22" s="253"/>
    </row>
    <row r="23" spans="1:3" x14ac:dyDescent="0.2">
      <c r="A23" s="248"/>
      <c r="B23" s="252"/>
      <c r="C23" s="253"/>
    </row>
    <row r="24" spans="1:3" x14ac:dyDescent="0.2">
      <c r="A24" s="248"/>
      <c r="B24" s="252"/>
      <c r="C24" s="253"/>
    </row>
    <row r="25" spans="1:3" x14ac:dyDescent="0.2">
      <c r="A25" s="248"/>
      <c r="B25" s="252"/>
      <c r="C25" s="253"/>
    </row>
    <row r="26" spans="1:3" x14ac:dyDescent="0.2">
      <c r="A26" s="248"/>
      <c r="B26" s="254"/>
      <c r="C26" s="253"/>
    </row>
    <row r="27" spans="1:3" x14ac:dyDescent="0.2">
      <c r="A27" s="248"/>
      <c r="B27" s="252"/>
      <c r="C27" s="253"/>
    </row>
    <row r="28" spans="1:3" x14ac:dyDescent="0.2">
      <c r="A28" s="248"/>
      <c r="B28" s="252"/>
      <c r="C28" s="253"/>
    </row>
    <row r="29" spans="1:3" x14ac:dyDescent="0.2">
      <c r="A29" s="251"/>
      <c r="B29" s="255"/>
      <c r="C29" s="256"/>
    </row>
    <row r="30" spans="1:3" x14ac:dyDescent="0.2">
      <c r="A30" s="251"/>
      <c r="B30" s="255"/>
      <c r="C30" s="256"/>
    </row>
    <row r="31" spans="1:3" x14ac:dyDescent="0.2">
      <c r="A31" s="251"/>
      <c r="B31" s="255"/>
      <c r="C31" s="256"/>
    </row>
    <row r="32" spans="1:3" x14ac:dyDescent="0.2">
      <c r="A32" s="251"/>
      <c r="B32" s="255"/>
      <c r="C32" s="256"/>
    </row>
    <row r="33" spans="1:3" x14ac:dyDescent="0.2">
      <c r="A33" s="251"/>
      <c r="B33" s="255"/>
      <c r="C33" s="256"/>
    </row>
    <row r="34" spans="1:3" x14ac:dyDescent="0.2">
      <c r="A34" s="251"/>
      <c r="B34" s="255"/>
      <c r="C34" s="256"/>
    </row>
    <row r="35" spans="1:3" x14ac:dyDescent="0.2">
      <c r="A35" s="251"/>
      <c r="B35" s="255"/>
      <c r="C35" s="256"/>
    </row>
    <row r="36" spans="1:3" x14ac:dyDescent="0.2">
      <c r="A36" s="251"/>
      <c r="B36" s="255"/>
      <c r="C36" s="256"/>
    </row>
    <row r="37" spans="1:3" x14ac:dyDescent="0.2">
      <c r="A37" s="251"/>
      <c r="B37" s="255"/>
      <c r="C37" s="256"/>
    </row>
    <row r="38" spans="1:3" x14ac:dyDescent="0.2">
      <c r="A38" s="251"/>
      <c r="B38" s="255"/>
      <c r="C38" s="256"/>
    </row>
    <row r="39" spans="1:3" x14ac:dyDescent="0.2">
      <c r="A39" s="251"/>
      <c r="B39" s="255"/>
      <c r="C39" s="256"/>
    </row>
    <row r="40" spans="1:3" x14ac:dyDescent="0.2">
      <c r="A40" s="251"/>
      <c r="B40" s="255"/>
      <c r="C40" s="256"/>
    </row>
    <row r="41" spans="1:3" x14ac:dyDescent="0.2">
      <c r="A41" s="251"/>
      <c r="B41" s="255"/>
      <c r="C41" s="256"/>
    </row>
    <row r="42" spans="1:3" x14ac:dyDescent="0.2">
      <c r="A42" s="251"/>
      <c r="B42" s="255"/>
      <c r="C42" s="256"/>
    </row>
    <row r="43" spans="1:3" x14ac:dyDescent="0.2">
      <c r="A43" s="251"/>
      <c r="B43" s="255"/>
      <c r="C43" s="256"/>
    </row>
    <row r="44" spans="1:3" x14ac:dyDescent="0.2">
      <c r="A44" s="251"/>
      <c r="B44" s="255"/>
      <c r="C44" s="256"/>
    </row>
    <row r="45" spans="1:3" x14ac:dyDescent="0.2">
      <c r="A45" s="251"/>
      <c r="B45" s="255"/>
      <c r="C45" s="256"/>
    </row>
    <row r="46" spans="1:3" x14ac:dyDescent="0.2">
      <c r="A46" s="251"/>
      <c r="B46" s="255"/>
      <c r="C46" s="256"/>
    </row>
    <row r="47" spans="1:3" x14ac:dyDescent="0.2">
      <c r="A47" s="251"/>
      <c r="B47" s="255"/>
      <c r="C47" s="256"/>
    </row>
    <row r="48" spans="1:3" x14ac:dyDescent="0.2">
      <c r="A48" s="251"/>
      <c r="B48" s="255"/>
      <c r="C48" s="256"/>
    </row>
    <row r="49" spans="1:3" x14ac:dyDescent="0.2">
      <c r="A49" s="251"/>
      <c r="B49" s="255"/>
      <c r="C49" s="256"/>
    </row>
    <row r="50" spans="1:3" x14ac:dyDescent="0.2">
      <c r="A50" s="251"/>
      <c r="B50" s="255"/>
      <c r="C50" s="256"/>
    </row>
    <row r="51" spans="1:3" x14ac:dyDescent="0.2">
      <c r="A51" s="251"/>
      <c r="B51" s="255"/>
      <c r="C51" s="256"/>
    </row>
    <row r="52" spans="1:3" x14ac:dyDescent="0.2">
      <c r="A52" s="251"/>
      <c r="B52" s="255"/>
      <c r="C52" s="256"/>
    </row>
    <row r="53" spans="1:3" x14ac:dyDescent="0.2">
      <c r="A53" s="251"/>
      <c r="B53" s="255"/>
      <c r="C53" s="256"/>
    </row>
    <row r="54" spans="1:3" x14ac:dyDescent="0.2">
      <c r="A54" s="251"/>
      <c r="B54" s="255"/>
      <c r="C54" s="256"/>
    </row>
    <row r="55" spans="1:3" x14ac:dyDescent="0.2">
      <c r="A55" s="251"/>
      <c r="B55" s="255"/>
      <c r="C55" s="256"/>
    </row>
    <row r="56" spans="1:3" x14ac:dyDescent="0.2">
      <c r="A56" s="251"/>
      <c r="B56" s="255"/>
      <c r="C56" s="256"/>
    </row>
    <row r="57" spans="1:3" x14ac:dyDescent="0.2">
      <c r="A57" s="251"/>
      <c r="B57" s="255"/>
      <c r="C57" s="256"/>
    </row>
    <row r="58" spans="1:3" x14ac:dyDescent="0.2">
      <c r="A58" s="251"/>
      <c r="B58" s="255"/>
      <c r="C58" s="256"/>
    </row>
    <row r="59" spans="1:3" x14ac:dyDescent="0.2">
      <c r="A59" s="251"/>
      <c r="B59" s="255"/>
      <c r="C59" s="256"/>
    </row>
    <row r="60" spans="1:3" x14ac:dyDescent="0.2">
      <c r="A60" s="251"/>
      <c r="B60" s="255"/>
      <c r="C60" s="256"/>
    </row>
    <row r="61" spans="1:3" x14ac:dyDescent="0.2">
      <c r="A61" s="251"/>
      <c r="B61" s="255"/>
      <c r="C61" s="256"/>
    </row>
    <row r="62" spans="1:3" x14ac:dyDescent="0.2">
      <c r="A62" s="251"/>
      <c r="B62" s="255"/>
      <c r="C62" s="256"/>
    </row>
    <row r="63" spans="1:3" x14ac:dyDescent="0.2">
      <c r="A63" s="251"/>
      <c r="B63" s="255"/>
      <c r="C63" s="256"/>
    </row>
    <row r="64" spans="1:3" x14ac:dyDescent="0.2">
      <c r="A64" s="251"/>
      <c r="B64" s="255"/>
      <c r="C64" s="256"/>
    </row>
    <row r="65" spans="1:3" x14ac:dyDescent="0.2">
      <c r="A65" s="251"/>
      <c r="B65" s="255"/>
      <c r="C65" s="256"/>
    </row>
    <row r="66" spans="1:3" x14ac:dyDescent="0.2">
      <c r="A66" s="251"/>
      <c r="B66" s="255"/>
      <c r="C66" s="256"/>
    </row>
    <row r="67" spans="1:3" x14ac:dyDescent="0.2">
      <c r="A67" s="251"/>
      <c r="B67" s="255"/>
      <c r="C67" s="256"/>
    </row>
    <row r="68" spans="1:3" x14ac:dyDescent="0.2">
      <c r="A68" s="251"/>
      <c r="B68" s="255"/>
      <c r="C68" s="256"/>
    </row>
    <row r="69" spans="1:3" x14ac:dyDescent="0.2">
      <c r="A69" s="251"/>
      <c r="B69" s="255"/>
      <c r="C69" s="256"/>
    </row>
    <row r="70" spans="1:3" x14ac:dyDescent="0.2">
      <c r="A70" s="251"/>
      <c r="B70" s="255"/>
      <c r="C70" s="256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67"/>
  <sheetViews>
    <sheetView showGridLines="0" topLeftCell="A46" zoomScaleNormal="100" zoomScaleSheetLayoutView="80" workbookViewId="0">
      <selection activeCell="A74" sqref="A74"/>
    </sheetView>
  </sheetViews>
  <sheetFormatPr baseColWidth="10" defaultRowHeight="11.25" x14ac:dyDescent="0.2"/>
  <cols>
    <col min="1" max="1" width="74.83203125" style="1" bestFit="1" customWidth="1"/>
    <col min="2" max="2" width="51.1640625" style="1" bestFit="1" customWidth="1"/>
    <col min="3" max="3" width="25.83203125" style="4" customWidth="1"/>
    <col min="4" max="16384" width="12" style="2"/>
  </cols>
  <sheetData>
    <row r="1" spans="1:3" ht="39.950000000000003" customHeight="1" x14ac:dyDescent="0.2">
      <c r="A1" s="565" t="s">
        <v>1964</v>
      </c>
      <c r="B1" s="566"/>
      <c r="C1" s="567"/>
    </row>
    <row r="2" spans="1:3" s="66" customFormat="1" ht="15" customHeight="1" x14ac:dyDescent="0.2">
      <c r="A2" s="63"/>
      <c r="B2" s="64" t="s">
        <v>114</v>
      </c>
      <c r="C2" s="65" t="s">
        <v>115</v>
      </c>
    </row>
    <row r="3" spans="1:3" s="3" customFormat="1" x14ac:dyDescent="0.2">
      <c r="A3" s="67" t="s">
        <v>0</v>
      </c>
      <c r="B3" s="336">
        <f>B4+B13</f>
        <v>346273.34</v>
      </c>
      <c r="C3" s="337">
        <f>C4+C13</f>
        <v>803711.34</v>
      </c>
    </row>
    <row r="4" spans="1:3" ht="12.75" customHeight="1" x14ac:dyDescent="0.2">
      <c r="A4" s="68" t="s">
        <v>23</v>
      </c>
      <c r="B4" s="336">
        <f>SUM(B5:B11)</f>
        <v>346273.34</v>
      </c>
      <c r="C4" s="337">
        <f>SUM(C5:C11)</f>
        <v>111164.65</v>
      </c>
    </row>
    <row r="5" spans="1:3" x14ac:dyDescent="0.2">
      <c r="A5" s="69" t="s">
        <v>27</v>
      </c>
      <c r="B5" s="338">
        <v>0</v>
      </c>
      <c r="C5" s="339">
        <v>106164.65</v>
      </c>
    </row>
    <row r="6" spans="1:3" x14ac:dyDescent="0.2">
      <c r="A6" s="69" t="s">
        <v>28</v>
      </c>
      <c r="B6" s="338">
        <v>0</v>
      </c>
      <c r="C6" s="339">
        <v>5000</v>
      </c>
    </row>
    <row r="7" spans="1:3" x14ac:dyDescent="0.2">
      <c r="A7" s="69" t="s">
        <v>29</v>
      </c>
      <c r="B7" s="338">
        <v>346273.34</v>
      </c>
      <c r="C7" s="339">
        <v>0</v>
      </c>
    </row>
    <row r="8" spans="1:3" x14ac:dyDescent="0.2">
      <c r="A8" s="69" t="s">
        <v>30</v>
      </c>
      <c r="B8" s="338">
        <v>0</v>
      </c>
      <c r="C8" s="339">
        <v>0</v>
      </c>
    </row>
    <row r="9" spans="1:3" x14ac:dyDescent="0.2">
      <c r="A9" s="69" t="s">
        <v>31</v>
      </c>
      <c r="B9" s="338">
        <v>0</v>
      </c>
      <c r="C9" s="339">
        <v>0</v>
      </c>
    </row>
    <row r="10" spans="1:3" x14ac:dyDescent="0.2">
      <c r="A10" s="69" t="s">
        <v>32</v>
      </c>
      <c r="B10" s="338">
        <v>0</v>
      </c>
      <c r="C10" s="339">
        <v>0</v>
      </c>
    </row>
    <row r="11" spans="1:3" x14ac:dyDescent="0.2">
      <c r="A11" s="69" t="s">
        <v>22</v>
      </c>
      <c r="B11" s="338">
        <v>0</v>
      </c>
      <c r="C11" s="339">
        <v>0</v>
      </c>
    </row>
    <row r="12" spans="1:3" x14ac:dyDescent="0.2">
      <c r="A12" s="69"/>
      <c r="B12" s="338"/>
      <c r="C12" s="339"/>
    </row>
    <row r="13" spans="1:3" x14ac:dyDescent="0.2">
      <c r="A13" s="68" t="s">
        <v>24</v>
      </c>
      <c r="B13" s="336">
        <f>SUM(B14:B22)</f>
        <v>0</v>
      </c>
      <c r="C13" s="337">
        <f>SUM(C14:C22)</f>
        <v>692546.69</v>
      </c>
    </row>
    <row r="14" spans="1:3" x14ac:dyDescent="0.2">
      <c r="A14" s="69" t="s">
        <v>33</v>
      </c>
      <c r="B14" s="338">
        <v>0</v>
      </c>
      <c r="C14" s="339">
        <v>0</v>
      </c>
    </row>
    <row r="15" spans="1:3" x14ac:dyDescent="0.2">
      <c r="A15" s="69" t="s">
        <v>34</v>
      </c>
      <c r="B15" s="338">
        <v>0</v>
      </c>
      <c r="C15" s="339">
        <v>0</v>
      </c>
    </row>
    <row r="16" spans="1:3" x14ac:dyDescent="0.2">
      <c r="A16" s="69" t="s">
        <v>35</v>
      </c>
      <c r="B16" s="338">
        <v>0</v>
      </c>
      <c r="C16" s="339">
        <v>692546.69</v>
      </c>
    </row>
    <row r="17" spans="1:3" x14ac:dyDescent="0.2">
      <c r="A17" s="69" t="s">
        <v>36</v>
      </c>
      <c r="B17" s="338">
        <v>0</v>
      </c>
      <c r="C17" s="339">
        <v>0</v>
      </c>
    </row>
    <row r="18" spans="1:3" x14ac:dyDescent="0.2">
      <c r="A18" s="69" t="s">
        <v>37</v>
      </c>
      <c r="B18" s="338">
        <v>0</v>
      </c>
      <c r="C18" s="339">
        <v>0</v>
      </c>
    </row>
    <row r="19" spans="1:3" x14ac:dyDescent="0.2">
      <c r="A19" s="69" t="s">
        <v>38</v>
      </c>
      <c r="B19" s="338">
        <v>0</v>
      </c>
      <c r="C19" s="339">
        <v>0</v>
      </c>
    </row>
    <row r="20" spans="1:3" x14ac:dyDescent="0.2">
      <c r="A20" s="69" t="s">
        <v>39</v>
      </c>
      <c r="B20" s="338">
        <v>0</v>
      </c>
      <c r="C20" s="339">
        <v>0</v>
      </c>
    </row>
    <row r="21" spans="1:3" x14ac:dyDescent="0.2">
      <c r="A21" s="69" t="s">
        <v>10</v>
      </c>
      <c r="B21" s="338">
        <v>0</v>
      </c>
      <c r="C21" s="339">
        <v>0</v>
      </c>
    </row>
    <row r="22" spans="1:3" x14ac:dyDescent="0.2">
      <c r="A22" s="69" t="s">
        <v>40</v>
      </c>
      <c r="B22" s="338">
        <v>0</v>
      </c>
      <c r="C22" s="339">
        <v>0</v>
      </c>
    </row>
    <row r="23" spans="1:3" s="3" customFormat="1" x14ac:dyDescent="0.2">
      <c r="A23" s="70"/>
      <c r="B23" s="340"/>
      <c r="C23" s="341"/>
    </row>
    <row r="24" spans="1:3" s="3" customFormat="1" x14ac:dyDescent="0.2">
      <c r="A24" s="67" t="s">
        <v>1</v>
      </c>
      <c r="B24" s="342">
        <f>B25+B35</f>
        <v>0</v>
      </c>
      <c r="C24" s="337">
        <f>C25+C35</f>
        <v>554845.18000000005</v>
      </c>
    </row>
    <row r="25" spans="1:3" x14ac:dyDescent="0.2">
      <c r="A25" s="68" t="s">
        <v>25</v>
      </c>
      <c r="B25" s="336">
        <f>SUM(B26:B33)</f>
        <v>0</v>
      </c>
      <c r="C25" s="337">
        <f>SUM(C26:C33)</f>
        <v>554845.18000000005</v>
      </c>
    </row>
    <row r="26" spans="1:3" x14ac:dyDescent="0.2">
      <c r="A26" s="69" t="s">
        <v>41</v>
      </c>
      <c r="B26" s="338">
        <v>0</v>
      </c>
      <c r="C26" s="339">
        <v>548523.18000000005</v>
      </c>
    </row>
    <row r="27" spans="1:3" x14ac:dyDescent="0.2">
      <c r="A27" s="69" t="s">
        <v>42</v>
      </c>
      <c r="B27" s="338">
        <v>0</v>
      </c>
      <c r="C27" s="339">
        <v>0</v>
      </c>
    </row>
    <row r="28" spans="1:3" x14ac:dyDescent="0.2">
      <c r="A28" s="69" t="s">
        <v>11</v>
      </c>
      <c r="B28" s="338">
        <v>0</v>
      </c>
      <c r="C28" s="339">
        <v>0</v>
      </c>
    </row>
    <row r="29" spans="1:3" x14ac:dyDescent="0.2">
      <c r="A29" s="69" t="s">
        <v>12</v>
      </c>
      <c r="B29" s="338">
        <v>0</v>
      </c>
      <c r="C29" s="339">
        <v>0</v>
      </c>
    </row>
    <row r="30" spans="1:3" x14ac:dyDescent="0.2">
      <c r="A30" s="69" t="s">
        <v>43</v>
      </c>
      <c r="B30" s="338">
        <v>0</v>
      </c>
      <c r="C30" s="339">
        <v>0</v>
      </c>
    </row>
    <row r="31" spans="1:3" x14ac:dyDescent="0.2">
      <c r="A31" s="69" t="s">
        <v>44</v>
      </c>
      <c r="B31" s="338">
        <v>0</v>
      </c>
      <c r="C31" s="339">
        <v>0</v>
      </c>
    </row>
    <row r="32" spans="1:3" x14ac:dyDescent="0.2">
      <c r="A32" s="69" t="s">
        <v>13</v>
      </c>
      <c r="B32" s="338">
        <v>0</v>
      </c>
      <c r="C32" s="339">
        <v>0</v>
      </c>
    </row>
    <row r="33" spans="1:3" x14ac:dyDescent="0.2">
      <c r="A33" s="69" t="s">
        <v>45</v>
      </c>
      <c r="B33" s="338">
        <v>0</v>
      </c>
      <c r="C33" s="339">
        <v>6322</v>
      </c>
    </row>
    <row r="34" spans="1:3" x14ac:dyDescent="0.2">
      <c r="A34" s="69"/>
      <c r="B34" s="338"/>
      <c r="C34" s="339"/>
    </row>
    <row r="35" spans="1:3" x14ac:dyDescent="0.2">
      <c r="A35" s="68" t="s">
        <v>26</v>
      </c>
      <c r="B35" s="336">
        <f>SUM(B36:B41)</f>
        <v>0</v>
      </c>
      <c r="C35" s="337">
        <f>SUM(C36:C41)</f>
        <v>0</v>
      </c>
    </row>
    <row r="36" spans="1:3" x14ac:dyDescent="0.2">
      <c r="A36" s="69" t="s">
        <v>14</v>
      </c>
      <c r="B36" s="338">
        <v>0</v>
      </c>
      <c r="C36" s="339">
        <v>0</v>
      </c>
    </row>
    <row r="37" spans="1:3" x14ac:dyDescent="0.2">
      <c r="A37" s="69" t="s">
        <v>15</v>
      </c>
      <c r="B37" s="338">
        <v>0</v>
      </c>
      <c r="C37" s="339">
        <v>0</v>
      </c>
    </row>
    <row r="38" spans="1:3" x14ac:dyDescent="0.2">
      <c r="A38" s="69" t="s">
        <v>16</v>
      </c>
      <c r="B38" s="338">
        <v>0</v>
      </c>
      <c r="C38" s="339">
        <v>0</v>
      </c>
    </row>
    <row r="39" spans="1:3" x14ac:dyDescent="0.2">
      <c r="A39" s="69" t="s">
        <v>46</v>
      </c>
      <c r="B39" s="338">
        <v>0</v>
      </c>
      <c r="C39" s="339">
        <v>0</v>
      </c>
    </row>
    <row r="40" spans="1:3" x14ac:dyDescent="0.2">
      <c r="A40" s="69" t="s">
        <v>47</v>
      </c>
      <c r="B40" s="338">
        <v>0</v>
      </c>
      <c r="C40" s="339">
        <v>0</v>
      </c>
    </row>
    <row r="41" spans="1:3" x14ac:dyDescent="0.2">
      <c r="A41" s="69" t="s">
        <v>17</v>
      </c>
      <c r="B41" s="338">
        <v>0</v>
      </c>
      <c r="C41" s="339">
        <v>0</v>
      </c>
    </row>
    <row r="42" spans="1:3" x14ac:dyDescent="0.2">
      <c r="A42" s="69"/>
      <c r="B42" s="338"/>
      <c r="C42" s="339"/>
    </row>
    <row r="43" spans="1:3" s="3" customFormat="1" x14ac:dyDescent="0.2">
      <c r="A43" s="67" t="s">
        <v>49</v>
      </c>
      <c r="B43" s="342">
        <f>B44+B49+B56</f>
        <v>2236902.31</v>
      </c>
      <c r="C43" s="343">
        <f>C44+C49+C56</f>
        <v>1224617.95</v>
      </c>
    </row>
    <row r="44" spans="1:3" x14ac:dyDescent="0.2">
      <c r="A44" s="68" t="s">
        <v>48</v>
      </c>
      <c r="B44" s="336">
        <f>SUM(B45:B47)</f>
        <v>0</v>
      </c>
      <c r="C44" s="337">
        <f>SUM(C45:C47)</f>
        <v>0</v>
      </c>
    </row>
    <row r="45" spans="1:3" x14ac:dyDescent="0.2">
      <c r="A45" s="69" t="s">
        <v>2</v>
      </c>
      <c r="B45" s="338">
        <v>0</v>
      </c>
      <c r="C45" s="339">
        <v>0</v>
      </c>
    </row>
    <row r="46" spans="1:3" x14ac:dyDescent="0.2">
      <c r="A46" s="69" t="s">
        <v>18</v>
      </c>
      <c r="B46" s="338">
        <v>0</v>
      </c>
      <c r="C46" s="339">
        <v>0</v>
      </c>
    </row>
    <row r="47" spans="1:3" x14ac:dyDescent="0.2">
      <c r="A47" s="69" t="s">
        <v>51</v>
      </c>
      <c r="B47" s="338">
        <v>0</v>
      </c>
      <c r="C47" s="339">
        <v>0</v>
      </c>
    </row>
    <row r="48" spans="1:3" x14ac:dyDescent="0.2">
      <c r="A48" s="69"/>
      <c r="B48" s="338"/>
      <c r="C48" s="339"/>
    </row>
    <row r="49" spans="1:3" x14ac:dyDescent="0.2">
      <c r="A49" s="68" t="s">
        <v>50</v>
      </c>
      <c r="B49" s="336">
        <f>SUM(B50:B54)</f>
        <v>2236902.31</v>
      </c>
      <c r="C49" s="337">
        <f>SUM(C50:C54)</f>
        <v>1224617.95</v>
      </c>
    </row>
    <row r="50" spans="1:3" x14ac:dyDescent="0.2">
      <c r="A50" s="69" t="s">
        <v>52</v>
      </c>
      <c r="B50" s="338">
        <v>2236902.31</v>
      </c>
      <c r="C50" s="339">
        <v>0</v>
      </c>
    </row>
    <row r="51" spans="1:3" x14ac:dyDescent="0.2">
      <c r="A51" s="69" t="s">
        <v>19</v>
      </c>
      <c r="B51" s="338">
        <v>0</v>
      </c>
      <c r="C51" s="339">
        <v>1224617.95</v>
      </c>
    </row>
    <row r="52" spans="1:3" x14ac:dyDescent="0.2">
      <c r="A52" s="69" t="s">
        <v>3</v>
      </c>
      <c r="B52" s="338">
        <v>0</v>
      </c>
      <c r="C52" s="339">
        <v>0</v>
      </c>
    </row>
    <row r="53" spans="1:3" x14ac:dyDescent="0.2">
      <c r="A53" s="69" t="s">
        <v>4</v>
      </c>
      <c r="B53" s="338">
        <v>0</v>
      </c>
      <c r="C53" s="339">
        <v>0</v>
      </c>
    </row>
    <row r="54" spans="1:3" x14ac:dyDescent="0.2">
      <c r="A54" s="69" t="s">
        <v>53</v>
      </c>
      <c r="B54" s="338">
        <v>0</v>
      </c>
      <c r="C54" s="339">
        <v>0</v>
      </c>
    </row>
    <row r="55" spans="1:3" x14ac:dyDescent="0.2">
      <c r="A55" s="69"/>
      <c r="B55" s="338"/>
      <c r="C55" s="339"/>
    </row>
    <row r="56" spans="1:3" x14ac:dyDescent="0.2">
      <c r="A56" s="68" t="s">
        <v>116</v>
      </c>
      <c r="B56" s="336">
        <f>SUM(B57:B58)</f>
        <v>0</v>
      </c>
      <c r="C56" s="337">
        <f>SUM(C57:C58)</f>
        <v>0</v>
      </c>
    </row>
    <row r="57" spans="1:3" x14ac:dyDescent="0.2">
      <c r="A57" s="69" t="s">
        <v>20</v>
      </c>
      <c r="B57" s="338">
        <v>0</v>
      </c>
      <c r="C57" s="339">
        <v>0</v>
      </c>
    </row>
    <row r="58" spans="1:3" x14ac:dyDescent="0.2">
      <c r="A58" s="71" t="s">
        <v>21</v>
      </c>
      <c r="B58" s="344">
        <v>0</v>
      </c>
      <c r="C58" s="345">
        <v>0</v>
      </c>
    </row>
    <row r="59" spans="1:3" ht="22.5" customHeight="1" x14ac:dyDescent="0.2">
      <c r="A59" s="573" t="s">
        <v>58</v>
      </c>
      <c r="B59" s="573"/>
      <c r="C59" s="573"/>
    </row>
    <row r="60" spans="1:3" ht="22.5" customHeight="1" x14ac:dyDescent="0.2">
      <c r="A60" s="346"/>
      <c r="B60" s="346"/>
      <c r="C60" s="346"/>
    </row>
    <row r="61" spans="1:3" ht="22.5" customHeight="1" x14ac:dyDescent="0.2">
      <c r="A61" s="346"/>
      <c r="B61" s="346"/>
      <c r="C61" s="346"/>
    </row>
    <row r="64" spans="1:3" x14ac:dyDescent="0.2">
      <c r="A64" s="296"/>
      <c r="B64" s="296"/>
    </row>
    <row r="65" spans="1:2" x14ac:dyDescent="0.2">
      <c r="A65" s="296"/>
      <c r="B65" s="296"/>
    </row>
    <row r="66" spans="1:2" x14ac:dyDescent="0.2">
      <c r="A66" s="296"/>
      <c r="B66" s="296"/>
    </row>
    <row r="67" spans="1:2" x14ac:dyDescent="0.2">
      <c r="A67" s="297"/>
      <c r="B67" s="29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74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13"/>
  <sheetViews>
    <sheetView workbookViewId="0">
      <pane ySplit="2" topLeftCell="A81" activePane="bottomLeft" state="frozen"/>
      <selection activeCell="A22" sqref="A22"/>
      <selection pane="bottomLeft" activeCell="A3" sqref="A3"/>
    </sheetView>
  </sheetViews>
  <sheetFormatPr baseColWidth="10" defaultRowHeight="11.25" x14ac:dyDescent="0.2"/>
  <cols>
    <col min="1" max="1" width="10.83203125" style="206" customWidth="1"/>
    <col min="2" max="2" width="7.5" style="206" customWidth="1"/>
    <col min="3" max="3" width="9.6640625" style="206" customWidth="1"/>
    <col min="4" max="4" width="12.6640625" style="206" customWidth="1"/>
    <col min="5" max="5" width="32.33203125" style="206" customWidth="1"/>
    <col min="6" max="6" width="27" style="206" customWidth="1"/>
    <col min="7" max="7" width="18.1640625" style="206" customWidth="1"/>
    <col min="8" max="8" width="11.5" style="269" customWidth="1"/>
    <col min="9" max="16384" width="12" style="206"/>
  </cols>
  <sheetData>
    <row r="1" spans="1:8" ht="35.1" customHeight="1" x14ac:dyDescent="0.2">
      <c r="A1" s="694" t="s">
        <v>2115</v>
      </c>
      <c r="B1" s="694"/>
      <c r="C1" s="694"/>
      <c r="D1" s="694"/>
      <c r="E1" s="694"/>
      <c r="F1" s="694"/>
      <c r="G1" s="694"/>
      <c r="H1" s="695"/>
    </row>
    <row r="2" spans="1:8" ht="32.25" customHeight="1" x14ac:dyDescent="0.2">
      <c r="A2" s="257" t="s">
        <v>183</v>
      </c>
      <c r="B2" s="258" t="s">
        <v>1820</v>
      </c>
      <c r="C2" s="258" t="s">
        <v>1821</v>
      </c>
      <c r="D2" s="258" t="s">
        <v>1822</v>
      </c>
      <c r="E2" s="258" t="s">
        <v>1823</v>
      </c>
      <c r="F2" s="258" t="s">
        <v>1824</v>
      </c>
      <c r="G2" s="258" t="s">
        <v>1825</v>
      </c>
      <c r="H2" s="259" t="s">
        <v>1826</v>
      </c>
    </row>
    <row r="3" spans="1:8" ht="14.25" customHeight="1" x14ac:dyDescent="0.2">
      <c r="A3" s="260" t="s">
        <v>1827</v>
      </c>
      <c r="B3" s="261"/>
      <c r="C3" s="262" t="s">
        <v>1828</v>
      </c>
      <c r="D3" s="261" t="s">
        <v>1829</v>
      </c>
      <c r="E3" s="263" t="s">
        <v>1830</v>
      </c>
      <c r="F3" s="262" t="s">
        <v>1831</v>
      </c>
      <c r="G3" s="262" t="s">
        <v>1832</v>
      </c>
      <c r="H3" s="264">
        <v>1035</v>
      </c>
    </row>
    <row r="4" spans="1:8" ht="14.25" customHeight="1" x14ac:dyDescent="0.2">
      <c r="A4" s="260" t="s">
        <v>1827</v>
      </c>
      <c r="B4" s="261"/>
      <c r="C4" s="262" t="s">
        <v>1828</v>
      </c>
      <c r="D4" s="261" t="s">
        <v>1829</v>
      </c>
      <c r="E4" s="263" t="s">
        <v>1833</v>
      </c>
      <c r="F4" s="262" t="s">
        <v>1834</v>
      </c>
      <c r="G4" s="262" t="s">
        <v>1835</v>
      </c>
      <c r="H4" s="264">
        <v>1035</v>
      </c>
    </row>
    <row r="5" spans="1:8" ht="14.25" customHeight="1" x14ac:dyDescent="0.2">
      <c r="A5" s="260" t="s">
        <v>1827</v>
      </c>
      <c r="B5" s="261"/>
      <c r="C5" s="262" t="s">
        <v>1828</v>
      </c>
      <c r="D5" s="261" t="s">
        <v>1829</v>
      </c>
      <c r="E5" s="263" t="s">
        <v>1836</v>
      </c>
      <c r="F5" s="262" t="s">
        <v>1837</v>
      </c>
      <c r="G5" s="262" t="s">
        <v>1838</v>
      </c>
      <c r="H5" s="264">
        <v>1035</v>
      </c>
    </row>
    <row r="6" spans="1:8" ht="14.25" customHeight="1" x14ac:dyDescent="0.2">
      <c r="A6" s="260" t="s">
        <v>1827</v>
      </c>
      <c r="B6" s="261"/>
      <c r="C6" s="262" t="s">
        <v>1828</v>
      </c>
      <c r="D6" s="261" t="s">
        <v>1829</v>
      </c>
      <c r="E6" s="263" t="s">
        <v>1839</v>
      </c>
      <c r="F6" s="262" t="s">
        <v>1840</v>
      </c>
      <c r="G6" s="262" t="s">
        <v>1841</v>
      </c>
      <c r="H6" s="264">
        <v>1035</v>
      </c>
    </row>
    <row r="7" spans="1:8" ht="18.75" customHeight="1" x14ac:dyDescent="0.2">
      <c r="A7" s="260" t="s">
        <v>1827</v>
      </c>
      <c r="B7" s="261"/>
      <c r="C7" s="262" t="s">
        <v>1828</v>
      </c>
      <c r="D7" s="261" t="s">
        <v>1829</v>
      </c>
      <c r="E7" s="263" t="s">
        <v>1842</v>
      </c>
      <c r="F7" s="262" t="s">
        <v>1843</v>
      </c>
      <c r="G7" s="262" t="s">
        <v>1844</v>
      </c>
      <c r="H7" s="264">
        <v>1035</v>
      </c>
    </row>
    <row r="8" spans="1:8" ht="14.25" customHeight="1" x14ac:dyDescent="0.2">
      <c r="A8" s="260" t="s">
        <v>1827</v>
      </c>
      <c r="B8" s="261"/>
      <c r="C8" s="262" t="s">
        <v>1828</v>
      </c>
      <c r="D8" s="261" t="s">
        <v>1829</v>
      </c>
      <c r="E8" s="263" t="s">
        <v>1845</v>
      </c>
      <c r="F8" s="262" t="s">
        <v>1846</v>
      </c>
      <c r="G8" s="262" t="s">
        <v>1847</v>
      </c>
      <c r="H8" s="264">
        <v>1035</v>
      </c>
    </row>
    <row r="9" spans="1:8" ht="18.75" customHeight="1" x14ac:dyDescent="0.2">
      <c r="A9" s="260" t="s">
        <v>1827</v>
      </c>
      <c r="B9" s="261"/>
      <c r="C9" s="262" t="s">
        <v>1828</v>
      </c>
      <c r="D9" s="261" t="s">
        <v>1829</v>
      </c>
      <c r="E9" s="263" t="s">
        <v>1848</v>
      </c>
      <c r="F9" s="262" t="s">
        <v>1849</v>
      </c>
      <c r="G9" s="262" t="s">
        <v>1850</v>
      </c>
      <c r="H9" s="264">
        <v>776</v>
      </c>
    </row>
    <row r="10" spans="1:8" ht="14.25" customHeight="1" x14ac:dyDescent="0.2">
      <c r="A10" s="260" t="s">
        <v>1827</v>
      </c>
      <c r="B10" s="261"/>
      <c r="C10" s="262" t="s">
        <v>1828</v>
      </c>
      <c r="D10" s="261" t="s">
        <v>1829</v>
      </c>
      <c r="E10" s="263" t="s">
        <v>1851</v>
      </c>
      <c r="F10" s="262" t="s">
        <v>1852</v>
      </c>
      <c r="G10" s="262" t="s">
        <v>1853</v>
      </c>
      <c r="H10" s="264">
        <v>776</v>
      </c>
    </row>
    <row r="11" spans="1:8" ht="14.25" customHeight="1" x14ac:dyDescent="0.2">
      <c r="A11" s="260" t="s">
        <v>1827</v>
      </c>
      <c r="B11" s="261"/>
      <c r="C11" s="262" t="s">
        <v>1828</v>
      </c>
      <c r="D11" s="261" t="s">
        <v>1829</v>
      </c>
      <c r="E11" s="263" t="s">
        <v>1854</v>
      </c>
      <c r="F11" s="262" t="s">
        <v>1855</v>
      </c>
      <c r="G11" s="262" t="s">
        <v>1856</v>
      </c>
      <c r="H11" s="264">
        <v>776</v>
      </c>
    </row>
    <row r="12" spans="1:8" ht="14.25" customHeight="1" x14ac:dyDescent="0.2">
      <c r="A12" s="260" t="s">
        <v>1827</v>
      </c>
      <c r="B12" s="261"/>
      <c r="C12" s="262" t="s">
        <v>1828</v>
      </c>
      <c r="D12" s="261" t="s">
        <v>1829</v>
      </c>
      <c r="E12" s="263" t="s">
        <v>1857</v>
      </c>
      <c r="F12" s="262" t="s">
        <v>1858</v>
      </c>
      <c r="G12" s="262" t="s">
        <v>1859</v>
      </c>
      <c r="H12" s="264">
        <v>853</v>
      </c>
    </row>
    <row r="13" spans="1:8" ht="17.25" customHeight="1" x14ac:dyDescent="0.2">
      <c r="A13" s="260" t="s">
        <v>1827</v>
      </c>
      <c r="B13" s="261"/>
      <c r="C13" s="262" t="s">
        <v>1828</v>
      </c>
      <c r="D13" s="261" t="s">
        <v>1829</v>
      </c>
      <c r="E13" s="263" t="s">
        <v>1860</v>
      </c>
      <c r="F13" s="262" t="s">
        <v>1861</v>
      </c>
      <c r="G13" s="262" t="s">
        <v>1862</v>
      </c>
      <c r="H13" s="264">
        <v>776</v>
      </c>
    </row>
    <row r="14" spans="1:8" ht="18" customHeight="1" x14ac:dyDescent="0.2">
      <c r="A14" s="260" t="s">
        <v>1827</v>
      </c>
      <c r="B14" s="261"/>
      <c r="C14" s="262" t="s">
        <v>1828</v>
      </c>
      <c r="D14" s="261" t="s">
        <v>1829</v>
      </c>
      <c r="E14" s="263" t="s">
        <v>1863</v>
      </c>
      <c r="F14" s="262" t="s">
        <v>1864</v>
      </c>
      <c r="G14" s="262" t="s">
        <v>1865</v>
      </c>
      <c r="H14" s="264">
        <v>776</v>
      </c>
    </row>
    <row r="15" spans="1:8" ht="14.25" customHeight="1" x14ac:dyDescent="0.2">
      <c r="A15" s="260" t="s">
        <v>1827</v>
      </c>
      <c r="B15" s="261"/>
      <c r="C15" s="262" t="s">
        <v>1828</v>
      </c>
      <c r="D15" s="261" t="s">
        <v>1829</v>
      </c>
      <c r="E15" s="263" t="s">
        <v>1866</v>
      </c>
      <c r="F15" s="262" t="s">
        <v>1867</v>
      </c>
      <c r="G15" s="262" t="s">
        <v>1868</v>
      </c>
      <c r="H15" s="264">
        <v>776</v>
      </c>
    </row>
    <row r="16" spans="1:8" ht="14.25" customHeight="1" x14ac:dyDescent="0.2">
      <c r="A16" s="260" t="s">
        <v>1827</v>
      </c>
      <c r="B16" s="261"/>
      <c r="C16" s="262" t="s">
        <v>1828</v>
      </c>
      <c r="D16" s="261" t="s">
        <v>1829</v>
      </c>
      <c r="E16" s="263" t="s">
        <v>1869</v>
      </c>
      <c r="F16" s="262" t="s">
        <v>1870</v>
      </c>
      <c r="G16" s="262" t="s">
        <v>1871</v>
      </c>
      <c r="H16" s="264">
        <v>776</v>
      </c>
    </row>
    <row r="17" spans="1:8" ht="14.25" customHeight="1" x14ac:dyDescent="0.2">
      <c r="A17" s="260" t="s">
        <v>1827</v>
      </c>
      <c r="B17" s="261"/>
      <c r="C17" s="262" t="s">
        <v>1828</v>
      </c>
      <c r="D17" s="261" t="s">
        <v>1829</v>
      </c>
      <c r="E17" s="263" t="s">
        <v>1872</v>
      </c>
      <c r="F17" s="262" t="s">
        <v>1873</v>
      </c>
      <c r="G17" s="262" t="s">
        <v>1874</v>
      </c>
      <c r="H17" s="264">
        <v>776</v>
      </c>
    </row>
    <row r="18" spans="1:8" ht="14.25" customHeight="1" x14ac:dyDescent="0.2">
      <c r="A18" s="260" t="s">
        <v>1827</v>
      </c>
      <c r="B18" s="261"/>
      <c r="C18" s="262" t="s">
        <v>1828</v>
      </c>
      <c r="D18" s="261" t="s">
        <v>1829</v>
      </c>
      <c r="E18" s="263" t="s">
        <v>1875</v>
      </c>
      <c r="F18" s="262" t="s">
        <v>1876</v>
      </c>
      <c r="G18" s="262" t="s">
        <v>1877</v>
      </c>
      <c r="H18" s="264">
        <v>776</v>
      </c>
    </row>
    <row r="19" spans="1:8" ht="14.25" customHeight="1" x14ac:dyDescent="0.2">
      <c r="A19" s="260" t="s">
        <v>1827</v>
      </c>
      <c r="B19" s="261"/>
      <c r="C19" s="262" t="s">
        <v>1828</v>
      </c>
      <c r="D19" s="261" t="s">
        <v>1829</v>
      </c>
      <c r="E19" s="263" t="s">
        <v>1878</v>
      </c>
      <c r="F19" s="262" t="s">
        <v>1879</v>
      </c>
      <c r="G19" s="262" t="s">
        <v>1880</v>
      </c>
      <c r="H19" s="264">
        <v>776</v>
      </c>
    </row>
    <row r="20" spans="1:8" ht="23.25" customHeight="1" x14ac:dyDescent="0.2">
      <c r="A20" s="260" t="s">
        <v>1827</v>
      </c>
      <c r="B20" s="261"/>
      <c r="C20" s="262" t="s">
        <v>1828</v>
      </c>
      <c r="D20" s="261" t="s">
        <v>1829</v>
      </c>
      <c r="E20" s="263" t="s">
        <v>1881</v>
      </c>
      <c r="F20" s="262" t="s">
        <v>1882</v>
      </c>
      <c r="G20" s="262" t="s">
        <v>1883</v>
      </c>
      <c r="H20" s="264">
        <v>776</v>
      </c>
    </row>
    <row r="21" spans="1:8" ht="14.25" customHeight="1" x14ac:dyDescent="0.2">
      <c r="A21" s="260" t="s">
        <v>1827</v>
      </c>
      <c r="B21" s="261"/>
      <c r="C21" s="262" t="s">
        <v>1828</v>
      </c>
      <c r="D21" s="261" t="s">
        <v>1829</v>
      </c>
      <c r="E21" s="263" t="s">
        <v>1884</v>
      </c>
      <c r="F21" s="262" t="s">
        <v>1885</v>
      </c>
      <c r="G21" s="262" t="s">
        <v>1886</v>
      </c>
      <c r="H21" s="264">
        <v>776</v>
      </c>
    </row>
    <row r="22" spans="1:8" ht="14.25" customHeight="1" x14ac:dyDescent="0.2">
      <c r="A22" s="260" t="s">
        <v>1827</v>
      </c>
      <c r="B22" s="261"/>
      <c r="C22" s="262" t="s">
        <v>1828</v>
      </c>
      <c r="D22" s="261" t="s">
        <v>1829</v>
      </c>
      <c r="E22" s="263" t="s">
        <v>1887</v>
      </c>
      <c r="F22" s="262" t="s">
        <v>1888</v>
      </c>
      <c r="G22" s="262" t="s">
        <v>1889</v>
      </c>
      <c r="H22" s="264">
        <v>776</v>
      </c>
    </row>
    <row r="23" spans="1:8" ht="14.25" customHeight="1" x14ac:dyDescent="0.2">
      <c r="A23" s="260" t="s">
        <v>1827</v>
      </c>
      <c r="B23" s="261"/>
      <c r="C23" s="262" t="s">
        <v>1828</v>
      </c>
      <c r="D23" s="261" t="s">
        <v>1829</v>
      </c>
      <c r="E23" s="263" t="s">
        <v>1890</v>
      </c>
      <c r="F23" s="262" t="s">
        <v>1891</v>
      </c>
      <c r="G23" s="262" t="s">
        <v>1892</v>
      </c>
      <c r="H23" s="264">
        <v>776</v>
      </c>
    </row>
    <row r="24" spans="1:8" ht="18.75" customHeight="1" x14ac:dyDescent="0.2">
      <c r="A24" s="260" t="s">
        <v>1827</v>
      </c>
      <c r="B24" s="261"/>
      <c r="C24" s="262" t="s">
        <v>1828</v>
      </c>
      <c r="D24" s="261" t="s">
        <v>1829</v>
      </c>
      <c r="E24" s="263" t="s">
        <v>1893</v>
      </c>
      <c r="F24" s="262" t="s">
        <v>1894</v>
      </c>
      <c r="G24" s="262" t="s">
        <v>1895</v>
      </c>
      <c r="H24" s="264">
        <v>776</v>
      </c>
    </row>
    <row r="25" spans="1:8" ht="14.25" customHeight="1" x14ac:dyDescent="0.2">
      <c r="A25" s="260" t="s">
        <v>1827</v>
      </c>
      <c r="B25" s="261"/>
      <c r="C25" s="262" t="s">
        <v>1828</v>
      </c>
      <c r="D25" s="261" t="s">
        <v>1829</v>
      </c>
      <c r="E25" s="263" t="s">
        <v>1896</v>
      </c>
      <c r="F25" s="262" t="s">
        <v>1897</v>
      </c>
      <c r="G25" s="262" t="s">
        <v>1898</v>
      </c>
      <c r="H25" s="264">
        <v>776</v>
      </c>
    </row>
    <row r="26" spans="1:8" ht="14.25" customHeight="1" x14ac:dyDescent="0.2">
      <c r="A26" s="260" t="s">
        <v>1827</v>
      </c>
      <c r="B26" s="261"/>
      <c r="C26" s="262" t="s">
        <v>1828</v>
      </c>
      <c r="D26" s="261" t="s">
        <v>1829</v>
      </c>
      <c r="E26" s="263" t="s">
        <v>1899</v>
      </c>
      <c r="F26" s="262" t="s">
        <v>1900</v>
      </c>
      <c r="G26" s="262" t="s">
        <v>1901</v>
      </c>
      <c r="H26" s="264">
        <v>776</v>
      </c>
    </row>
    <row r="27" spans="1:8" ht="14.25" customHeight="1" x14ac:dyDescent="0.2">
      <c r="A27" s="260" t="s">
        <v>1827</v>
      </c>
      <c r="B27" s="261"/>
      <c r="C27" s="262" t="s">
        <v>1828</v>
      </c>
      <c r="D27" s="261" t="s">
        <v>1829</v>
      </c>
      <c r="E27" s="263" t="s">
        <v>1902</v>
      </c>
      <c r="F27" s="262" t="s">
        <v>1903</v>
      </c>
      <c r="G27" s="262" t="s">
        <v>1904</v>
      </c>
      <c r="H27" s="264">
        <v>776</v>
      </c>
    </row>
    <row r="28" spans="1:8" ht="14.25" customHeight="1" x14ac:dyDescent="0.2">
      <c r="A28" s="260" t="s">
        <v>1827</v>
      </c>
      <c r="B28" s="261"/>
      <c r="C28" s="262" t="s">
        <v>1828</v>
      </c>
      <c r="D28" s="261" t="s">
        <v>1829</v>
      </c>
      <c r="E28" s="263" t="s">
        <v>1905</v>
      </c>
      <c r="F28" s="262" t="s">
        <v>1906</v>
      </c>
      <c r="G28" s="262" t="s">
        <v>1907</v>
      </c>
      <c r="H28" s="264">
        <v>776</v>
      </c>
    </row>
    <row r="29" spans="1:8" ht="14.25" customHeight="1" x14ac:dyDescent="0.2">
      <c r="A29" s="260" t="s">
        <v>1827</v>
      </c>
      <c r="B29" s="261"/>
      <c r="C29" s="262" t="s">
        <v>1828</v>
      </c>
      <c r="D29" s="261" t="s">
        <v>1829</v>
      </c>
      <c r="E29" s="263" t="s">
        <v>1908</v>
      </c>
      <c r="F29" s="262" t="s">
        <v>1909</v>
      </c>
      <c r="G29" s="262" t="s">
        <v>1910</v>
      </c>
      <c r="H29" s="264">
        <v>776</v>
      </c>
    </row>
    <row r="30" spans="1:8" ht="14.25" customHeight="1" x14ac:dyDescent="0.2">
      <c r="A30" s="260" t="s">
        <v>1827</v>
      </c>
      <c r="B30" s="261"/>
      <c r="C30" s="262" t="s">
        <v>1828</v>
      </c>
      <c r="D30" s="261" t="s">
        <v>1829</v>
      </c>
      <c r="E30" s="263" t="s">
        <v>1911</v>
      </c>
      <c r="F30" s="262" t="s">
        <v>1912</v>
      </c>
      <c r="G30" s="262" t="s">
        <v>1913</v>
      </c>
      <c r="H30" s="264">
        <v>776</v>
      </c>
    </row>
    <row r="31" spans="1:8" ht="14.25" customHeight="1" x14ac:dyDescent="0.2">
      <c r="A31" s="260" t="s">
        <v>1827</v>
      </c>
      <c r="B31" s="261"/>
      <c r="C31" s="262" t="s">
        <v>1828</v>
      </c>
      <c r="D31" s="261" t="s">
        <v>1829</v>
      </c>
      <c r="E31" s="263" t="s">
        <v>1914</v>
      </c>
      <c r="F31" s="262" t="s">
        <v>1915</v>
      </c>
      <c r="G31" s="262" t="s">
        <v>1916</v>
      </c>
      <c r="H31" s="264">
        <v>776</v>
      </c>
    </row>
    <row r="32" spans="1:8" ht="14.25" customHeight="1" x14ac:dyDescent="0.2">
      <c r="A32" s="260" t="s">
        <v>1827</v>
      </c>
      <c r="B32" s="261"/>
      <c r="C32" s="262" t="s">
        <v>1828</v>
      </c>
      <c r="D32" s="261" t="s">
        <v>1829</v>
      </c>
      <c r="E32" s="263" t="s">
        <v>1917</v>
      </c>
      <c r="F32" s="262" t="s">
        <v>1918</v>
      </c>
      <c r="G32" s="262" t="s">
        <v>1919</v>
      </c>
      <c r="H32" s="264">
        <v>776</v>
      </c>
    </row>
    <row r="33" spans="1:8" ht="14.25" customHeight="1" x14ac:dyDescent="0.2">
      <c r="A33" s="260" t="s">
        <v>1827</v>
      </c>
      <c r="B33" s="261"/>
      <c r="C33" s="262" t="s">
        <v>1828</v>
      </c>
      <c r="D33" s="261" t="s">
        <v>1829</v>
      </c>
      <c r="E33" s="263" t="s">
        <v>1920</v>
      </c>
      <c r="F33" s="262" t="s">
        <v>1921</v>
      </c>
      <c r="G33" s="262" t="s">
        <v>1922</v>
      </c>
      <c r="H33" s="264">
        <v>853</v>
      </c>
    </row>
    <row r="34" spans="1:8" ht="14.25" customHeight="1" x14ac:dyDescent="0.2">
      <c r="A34" s="260" t="s">
        <v>1827</v>
      </c>
      <c r="B34" s="261"/>
      <c r="C34" s="262" t="s">
        <v>1828</v>
      </c>
      <c r="D34" s="261" t="s">
        <v>1829</v>
      </c>
      <c r="E34" s="263" t="s">
        <v>1923</v>
      </c>
      <c r="F34" s="262" t="s">
        <v>1924</v>
      </c>
      <c r="G34" s="262" t="s">
        <v>1925</v>
      </c>
      <c r="H34" s="264">
        <v>776</v>
      </c>
    </row>
    <row r="35" spans="1:8" ht="14.25" customHeight="1" x14ac:dyDescent="0.2">
      <c r="A35" s="260" t="s">
        <v>1827</v>
      </c>
      <c r="B35" s="261"/>
      <c r="C35" s="262" t="s">
        <v>1828</v>
      </c>
      <c r="D35" s="261" t="s">
        <v>1829</v>
      </c>
      <c r="E35" s="263" t="s">
        <v>1926</v>
      </c>
      <c r="F35" s="262" t="s">
        <v>1927</v>
      </c>
      <c r="G35" s="262" t="s">
        <v>1928</v>
      </c>
      <c r="H35" s="264">
        <v>776</v>
      </c>
    </row>
    <row r="36" spans="1:8" ht="14.25" customHeight="1" x14ac:dyDescent="0.2">
      <c r="A36" s="260" t="s">
        <v>1827</v>
      </c>
      <c r="B36" s="261"/>
      <c r="C36" s="262" t="s">
        <v>1828</v>
      </c>
      <c r="D36" s="261" t="s">
        <v>1829</v>
      </c>
      <c r="E36" s="263" t="s">
        <v>1929</v>
      </c>
      <c r="F36" s="262" t="s">
        <v>1930</v>
      </c>
      <c r="G36" s="262" t="s">
        <v>1931</v>
      </c>
      <c r="H36" s="264">
        <v>776</v>
      </c>
    </row>
    <row r="37" spans="1:8" ht="14.25" customHeight="1" x14ac:dyDescent="0.2">
      <c r="A37" s="260" t="s">
        <v>1827</v>
      </c>
      <c r="B37" s="261"/>
      <c r="C37" s="262" t="s">
        <v>1828</v>
      </c>
      <c r="D37" s="261" t="s">
        <v>1829</v>
      </c>
      <c r="E37" s="263" t="s">
        <v>1932</v>
      </c>
      <c r="F37" s="262" t="s">
        <v>1933</v>
      </c>
      <c r="G37" s="262" t="s">
        <v>1934</v>
      </c>
      <c r="H37" s="264">
        <v>853</v>
      </c>
    </row>
    <row r="38" spans="1:8" ht="14.25" customHeight="1" x14ac:dyDescent="0.2">
      <c r="A38" s="260" t="s">
        <v>1827</v>
      </c>
      <c r="B38" s="261"/>
      <c r="C38" s="262" t="s">
        <v>1828</v>
      </c>
      <c r="D38" s="261" t="s">
        <v>1829</v>
      </c>
      <c r="E38" s="263" t="s">
        <v>2093</v>
      </c>
      <c r="F38" s="262" t="s">
        <v>2049</v>
      </c>
      <c r="G38" s="262" t="s">
        <v>2071</v>
      </c>
      <c r="H38" s="264">
        <v>1138</v>
      </c>
    </row>
    <row r="39" spans="1:8" ht="14.25" customHeight="1" x14ac:dyDescent="0.2">
      <c r="A39" s="260" t="s">
        <v>1827</v>
      </c>
      <c r="B39" s="261"/>
      <c r="C39" s="262" t="s">
        <v>1828</v>
      </c>
      <c r="D39" s="261" t="s">
        <v>1829</v>
      </c>
      <c r="E39" s="263" t="s">
        <v>2094</v>
      </c>
      <c r="F39" s="262" t="s">
        <v>2050</v>
      </c>
      <c r="G39" s="262" t="s">
        <v>2072</v>
      </c>
      <c r="H39" s="264">
        <v>776</v>
      </c>
    </row>
    <row r="40" spans="1:8" ht="14.25" customHeight="1" x14ac:dyDescent="0.2">
      <c r="A40" s="260" t="s">
        <v>1827</v>
      </c>
      <c r="B40" s="261"/>
      <c r="C40" s="262" t="s">
        <v>1828</v>
      </c>
      <c r="D40" s="261" t="s">
        <v>1829</v>
      </c>
      <c r="E40" s="263" t="s">
        <v>2095</v>
      </c>
      <c r="F40" s="262" t="s">
        <v>2051</v>
      </c>
      <c r="G40" s="262" t="s">
        <v>2073</v>
      </c>
      <c r="H40" s="264">
        <v>853</v>
      </c>
    </row>
    <row r="41" spans="1:8" ht="14.25" customHeight="1" x14ac:dyDescent="0.2">
      <c r="A41" s="260" t="s">
        <v>1827</v>
      </c>
      <c r="B41" s="261"/>
      <c r="C41" s="262" t="s">
        <v>1828</v>
      </c>
      <c r="D41" s="261" t="s">
        <v>1829</v>
      </c>
      <c r="E41" s="263" t="s">
        <v>1848</v>
      </c>
      <c r="F41" s="262" t="s">
        <v>1849</v>
      </c>
      <c r="G41" s="262" t="s">
        <v>1850</v>
      </c>
      <c r="H41" s="264">
        <v>853</v>
      </c>
    </row>
    <row r="42" spans="1:8" ht="14.25" customHeight="1" x14ac:dyDescent="0.2">
      <c r="A42" s="260" t="s">
        <v>1827</v>
      </c>
      <c r="B42" s="261"/>
      <c r="C42" s="262" t="s">
        <v>1828</v>
      </c>
      <c r="D42" s="261" t="s">
        <v>1829</v>
      </c>
      <c r="E42" s="263" t="s">
        <v>2096</v>
      </c>
      <c r="F42" s="262" t="s">
        <v>2052</v>
      </c>
      <c r="G42" s="262" t="s">
        <v>2074</v>
      </c>
      <c r="H42" s="264">
        <v>853</v>
      </c>
    </row>
    <row r="43" spans="1:8" ht="14.25" customHeight="1" x14ac:dyDescent="0.2">
      <c r="A43" s="260" t="s">
        <v>1827</v>
      </c>
      <c r="B43" s="261"/>
      <c r="C43" s="262" t="s">
        <v>1828</v>
      </c>
      <c r="D43" s="261" t="s">
        <v>1829</v>
      </c>
      <c r="E43" s="263" t="s">
        <v>2097</v>
      </c>
      <c r="F43" s="262" t="s">
        <v>2053</v>
      </c>
      <c r="G43" s="262" t="s">
        <v>2075</v>
      </c>
      <c r="H43" s="264">
        <v>1035</v>
      </c>
    </row>
    <row r="44" spans="1:8" ht="14.25" customHeight="1" x14ac:dyDescent="0.2">
      <c r="A44" s="260" t="s">
        <v>1827</v>
      </c>
      <c r="B44" s="261"/>
      <c r="C44" s="262" t="s">
        <v>1828</v>
      </c>
      <c r="D44" s="261" t="s">
        <v>1829</v>
      </c>
      <c r="E44" s="263" t="s">
        <v>1917</v>
      </c>
      <c r="F44" s="262" t="s">
        <v>1918</v>
      </c>
      <c r="G44" s="262" t="s">
        <v>1919</v>
      </c>
      <c r="H44" s="264">
        <v>776</v>
      </c>
    </row>
    <row r="45" spans="1:8" ht="14.25" customHeight="1" x14ac:dyDescent="0.2">
      <c r="A45" s="260" t="s">
        <v>1827</v>
      </c>
      <c r="B45" s="261"/>
      <c r="C45" s="262" t="s">
        <v>1828</v>
      </c>
      <c r="D45" s="261" t="s">
        <v>1829</v>
      </c>
      <c r="E45" s="263" t="s">
        <v>2098</v>
      </c>
      <c r="F45" s="262" t="s">
        <v>2054</v>
      </c>
      <c r="G45" s="262" t="s">
        <v>2076</v>
      </c>
      <c r="H45" s="264">
        <v>1035</v>
      </c>
    </row>
    <row r="46" spans="1:8" ht="14.25" customHeight="1" x14ac:dyDescent="0.2">
      <c r="A46" s="260" t="s">
        <v>1827</v>
      </c>
      <c r="B46" s="261"/>
      <c r="C46" s="262" t="s">
        <v>1828</v>
      </c>
      <c r="D46" s="261" t="s">
        <v>1829</v>
      </c>
      <c r="E46" s="263" t="s">
        <v>2099</v>
      </c>
      <c r="F46" s="262" t="s">
        <v>2055</v>
      </c>
      <c r="G46" s="262" t="s">
        <v>2077</v>
      </c>
      <c r="H46" s="264">
        <v>853</v>
      </c>
    </row>
    <row r="47" spans="1:8" ht="14.25" customHeight="1" x14ac:dyDescent="0.2">
      <c r="A47" s="260" t="s">
        <v>1827</v>
      </c>
      <c r="B47" s="261"/>
      <c r="C47" s="262" t="s">
        <v>1828</v>
      </c>
      <c r="D47" s="261" t="s">
        <v>1829</v>
      </c>
      <c r="E47" s="263" t="s">
        <v>2100</v>
      </c>
      <c r="F47" s="262" t="s">
        <v>2056</v>
      </c>
      <c r="G47" s="262" t="s">
        <v>2078</v>
      </c>
      <c r="H47" s="264">
        <v>853</v>
      </c>
    </row>
    <row r="48" spans="1:8" ht="14.25" customHeight="1" x14ac:dyDescent="0.2">
      <c r="A48" s="260" t="s">
        <v>1827</v>
      </c>
      <c r="B48" s="261"/>
      <c r="C48" s="262" t="s">
        <v>1828</v>
      </c>
      <c r="D48" s="261" t="s">
        <v>1829</v>
      </c>
      <c r="E48" s="263" t="s">
        <v>2101</v>
      </c>
      <c r="F48" s="262" t="s">
        <v>2057</v>
      </c>
      <c r="G48" s="262" t="s">
        <v>2079</v>
      </c>
      <c r="H48" s="264">
        <v>1035</v>
      </c>
    </row>
    <row r="49" spans="1:8" ht="14.25" customHeight="1" x14ac:dyDescent="0.2">
      <c r="A49" s="260" t="s">
        <v>1827</v>
      </c>
      <c r="B49" s="261"/>
      <c r="C49" s="262" t="s">
        <v>1828</v>
      </c>
      <c r="D49" s="261" t="s">
        <v>1829</v>
      </c>
      <c r="E49" s="263" t="s">
        <v>2102</v>
      </c>
      <c r="F49" s="262" t="s">
        <v>2058</v>
      </c>
      <c r="G49" s="262" t="s">
        <v>2080</v>
      </c>
      <c r="H49" s="264">
        <v>776</v>
      </c>
    </row>
    <row r="50" spans="1:8" ht="14.25" customHeight="1" x14ac:dyDescent="0.2">
      <c r="A50" s="260" t="s">
        <v>1827</v>
      </c>
      <c r="B50" s="261"/>
      <c r="C50" s="262" t="s">
        <v>1828</v>
      </c>
      <c r="D50" s="261" t="s">
        <v>1829</v>
      </c>
      <c r="E50" s="263" t="s">
        <v>2103</v>
      </c>
      <c r="F50" s="262" t="s">
        <v>2059</v>
      </c>
      <c r="G50" s="262" t="s">
        <v>2081</v>
      </c>
      <c r="H50" s="264">
        <v>776</v>
      </c>
    </row>
    <row r="51" spans="1:8" ht="14.25" customHeight="1" x14ac:dyDescent="0.2">
      <c r="A51" s="260" t="s">
        <v>1827</v>
      </c>
      <c r="B51" s="261"/>
      <c r="C51" s="262" t="s">
        <v>1828</v>
      </c>
      <c r="D51" s="261" t="s">
        <v>1829</v>
      </c>
      <c r="E51" s="263" t="s">
        <v>2104</v>
      </c>
      <c r="F51" s="262" t="s">
        <v>2060</v>
      </c>
      <c r="G51" s="262" t="s">
        <v>2082</v>
      </c>
      <c r="H51" s="264">
        <v>853</v>
      </c>
    </row>
    <row r="52" spans="1:8" ht="14.25" customHeight="1" x14ac:dyDescent="0.2">
      <c r="A52" s="260" t="s">
        <v>1827</v>
      </c>
      <c r="B52" s="261"/>
      <c r="C52" s="262" t="s">
        <v>1828</v>
      </c>
      <c r="D52" s="261" t="s">
        <v>1829</v>
      </c>
      <c r="E52" s="263" t="s">
        <v>2105</v>
      </c>
      <c r="F52" s="262" t="s">
        <v>2061</v>
      </c>
      <c r="G52" s="262" t="s">
        <v>2083</v>
      </c>
      <c r="H52" s="264">
        <v>853</v>
      </c>
    </row>
    <row r="53" spans="1:8" ht="14.25" customHeight="1" x14ac:dyDescent="0.2">
      <c r="A53" s="260" t="s">
        <v>1827</v>
      </c>
      <c r="B53" s="261"/>
      <c r="C53" s="262" t="s">
        <v>1828</v>
      </c>
      <c r="D53" s="261" t="s">
        <v>1829</v>
      </c>
      <c r="E53" s="263" t="s">
        <v>2106</v>
      </c>
      <c r="F53" s="262" t="s">
        <v>2062</v>
      </c>
      <c r="G53" s="262" t="s">
        <v>2084</v>
      </c>
      <c r="H53" s="264">
        <v>853</v>
      </c>
    </row>
    <row r="54" spans="1:8" ht="14.25" customHeight="1" x14ac:dyDescent="0.2">
      <c r="A54" s="260" t="s">
        <v>1827</v>
      </c>
      <c r="B54" s="261"/>
      <c r="C54" s="262" t="s">
        <v>1828</v>
      </c>
      <c r="D54" s="261" t="s">
        <v>1829</v>
      </c>
      <c r="E54" s="263" t="s">
        <v>2107</v>
      </c>
      <c r="F54" s="262" t="s">
        <v>2063</v>
      </c>
      <c r="G54" s="262" t="s">
        <v>2085</v>
      </c>
      <c r="H54" s="264">
        <v>853</v>
      </c>
    </row>
    <row r="55" spans="1:8" ht="14.25" customHeight="1" x14ac:dyDescent="0.2">
      <c r="A55" s="260" t="s">
        <v>1827</v>
      </c>
      <c r="B55" s="261"/>
      <c r="C55" s="262" t="s">
        <v>1828</v>
      </c>
      <c r="D55" s="261" t="s">
        <v>1829</v>
      </c>
      <c r="E55" s="263" t="s">
        <v>2109</v>
      </c>
      <c r="F55" s="262" t="s">
        <v>2065</v>
      </c>
      <c r="G55" s="262" t="s">
        <v>2087</v>
      </c>
      <c r="H55" s="264">
        <v>776</v>
      </c>
    </row>
    <row r="56" spans="1:8" ht="14.25" customHeight="1" x14ac:dyDescent="0.2">
      <c r="A56" s="260" t="s">
        <v>1827</v>
      </c>
      <c r="B56" s="261"/>
      <c r="C56" s="262" t="s">
        <v>1828</v>
      </c>
      <c r="D56" s="261" t="s">
        <v>1829</v>
      </c>
      <c r="E56" s="263" t="s">
        <v>2110</v>
      </c>
      <c r="F56" s="262" t="s">
        <v>2066</v>
      </c>
      <c r="G56" s="262" t="s">
        <v>2088</v>
      </c>
      <c r="H56" s="264">
        <v>776</v>
      </c>
    </row>
    <row r="57" spans="1:8" ht="14.25" customHeight="1" x14ac:dyDescent="0.2">
      <c r="A57" s="260" t="s">
        <v>1827</v>
      </c>
      <c r="B57" s="261"/>
      <c r="C57" s="262" t="s">
        <v>1828</v>
      </c>
      <c r="D57" s="261" t="s">
        <v>1829</v>
      </c>
      <c r="E57" s="263" t="s">
        <v>2111</v>
      </c>
      <c r="F57" s="262" t="s">
        <v>2067</v>
      </c>
      <c r="G57" s="262" t="s">
        <v>2089</v>
      </c>
      <c r="H57" s="264">
        <v>853</v>
      </c>
    </row>
    <row r="58" spans="1:8" ht="14.25" customHeight="1" x14ac:dyDescent="0.2">
      <c r="A58" s="260" t="s">
        <v>1827</v>
      </c>
      <c r="B58" s="261"/>
      <c r="C58" s="262" t="s">
        <v>1828</v>
      </c>
      <c r="D58" s="261" t="s">
        <v>1829</v>
      </c>
      <c r="E58" s="263" t="s">
        <v>2112</v>
      </c>
      <c r="F58" s="262" t="s">
        <v>2068</v>
      </c>
      <c r="G58" s="262" t="s">
        <v>2090</v>
      </c>
      <c r="H58" s="264">
        <v>776</v>
      </c>
    </row>
    <row r="59" spans="1:8" ht="14.25" customHeight="1" x14ac:dyDescent="0.2">
      <c r="A59" s="260" t="s">
        <v>1827</v>
      </c>
      <c r="B59" s="261"/>
      <c r="C59" s="262" t="s">
        <v>1828</v>
      </c>
      <c r="D59" s="261" t="s">
        <v>1829</v>
      </c>
      <c r="E59" s="263" t="s">
        <v>2113</v>
      </c>
      <c r="F59" s="262" t="s">
        <v>2069</v>
      </c>
      <c r="G59" s="262" t="s">
        <v>2091</v>
      </c>
      <c r="H59" s="264">
        <v>776</v>
      </c>
    </row>
    <row r="60" spans="1:8" ht="14.25" customHeight="1" x14ac:dyDescent="0.2">
      <c r="A60" s="260" t="s">
        <v>1827</v>
      </c>
      <c r="B60" s="261"/>
      <c r="C60" s="262" t="s">
        <v>1828</v>
      </c>
      <c r="D60" s="261" t="s">
        <v>1829</v>
      </c>
      <c r="E60" s="263" t="s">
        <v>2116</v>
      </c>
      <c r="F60" s="262" t="s">
        <v>2132</v>
      </c>
      <c r="G60" s="262" t="s">
        <v>2148</v>
      </c>
      <c r="H60" s="264">
        <v>1138</v>
      </c>
    </row>
    <row r="61" spans="1:8" ht="14.25" customHeight="1" x14ac:dyDescent="0.2">
      <c r="A61" s="260" t="s">
        <v>1827</v>
      </c>
      <c r="B61" s="261"/>
      <c r="C61" s="262" t="s">
        <v>1828</v>
      </c>
      <c r="D61" s="261" t="s">
        <v>1829</v>
      </c>
      <c r="E61" s="263" t="s">
        <v>2110</v>
      </c>
      <c r="F61" s="262" t="s">
        <v>2066</v>
      </c>
      <c r="G61" s="262" t="s">
        <v>2088</v>
      </c>
      <c r="H61" s="264">
        <v>1035</v>
      </c>
    </row>
    <row r="62" spans="1:8" ht="14.25" customHeight="1" x14ac:dyDescent="0.2">
      <c r="A62" s="260" t="s">
        <v>1827</v>
      </c>
      <c r="B62" s="261"/>
      <c r="C62" s="262" t="s">
        <v>1828</v>
      </c>
      <c r="D62" s="261" t="s">
        <v>1829</v>
      </c>
      <c r="E62" s="263" t="s">
        <v>2108</v>
      </c>
      <c r="F62" s="262" t="s">
        <v>2064</v>
      </c>
      <c r="G62" s="262" t="s">
        <v>2086</v>
      </c>
      <c r="H62" s="264">
        <v>776</v>
      </c>
    </row>
    <row r="63" spans="1:8" ht="14.25" customHeight="1" x14ac:dyDescent="0.2">
      <c r="A63" s="260" t="s">
        <v>1827</v>
      </c>
      <c r="B63" s="261"/>
      <c r="C63" s="262" t="s">
        <v>1828</v>
      </c>
      <c r="D63" s="261" t="s">
        <v>1829</v>
      </c>
      <c r="E63" s="263" t="s">
        <v>2117</v>
      </c>
      <c r="F63" s="262" t="s">
        <v>2133</v>
      </c>
      <c r="G63" s="262" t="s">
        <v>2149</v>
      </c>
      <c r="H63" s="264">
        <v>1138</v>
      </c>
    </row>
    <row r="64" spans="1:8" ht="14.25" customHeight="1" x14ac:dyDescent="0.2">
      <c r="A64" s="260" t="s">
        <v>1827</v>
      </c>
      <c r="B64" s="261"/>
      <c r="C64" s="262" t="s">
        <v>1828</v>
      </c>
      <c r="D64" s="261" t="s">
        <v>1829</v>
      </c>
      <c r="E64" s="263" t="s">
        <v>2097</v>
      </c>
      <c r="F64" s="262" t="s">
        <v>2053</v>
      </c>
      <c r="G64" s="262" t="s">
        <v>2075</v>
      </c>
      <c r="H64" s="264">
        <v>1035</v>
      </c>
    </row>
    <row r="65" spans="1:8" ht="14.25" customHeight="1" x14ac:dyDescent="0.2">
      <c r="A65" s="260" t="s">
        <v>1827</v>
      </c>
      <c r="B65" s="261"/>
      <c r="C65" s="262" t="s">
        <v>1828</v>
      </c>
      <c r="D65" s="261" t="s">
        <v>1829</v>
      </c>
      <c r="E65" s="263" t="s">
        <v>1908</v>
      </c>
      <c r="F65" s="262" t="s">
        <v>1909</v>
      </c>
      <c r="G65" s="262" t="s">
        <v>1910</v>
      </c>
      <c r="H65" s="264">
        <v>776</v>
      </c>
    </row>
    <row r="66" spans="1:8" ht="14.25" customHeight="1" x14ac:dyDescent="0.2">
      <c r="A66" s="260" t="s">
        <v>1827</v>
      </c>
      <c r="B66" s="261"/>
      <c r="C66" s="262" t="s">
        <v>1828</v>
      </c>
      <c r="D66" s="261" t="s">
        <v>1829</v>
      </c>
      <c r="E66" s="263" t="s">
        <v>2104</v>
      </c>
      <c r="F66" s="262" t="s">
        <v>2060</v>
      </c>
      <c r="G66" s="262" t="s">
        <v>2082</v>
      </c>
      <c r="H66" s="264">
        <v>854</v>
      </c>
    </row>
    <row r="67" spans="1:8" ht="14.25" customHeight="1" x14ac:dyDescent="0.2">
      <c r="A67" s="260" t="s">
        <v>1827</v>
      </c>
      <c r="B67" s="261"/>
      <c r="C67" s="262" t="s">
        <v>1828</v>
      </c>
      <c r="D67" s="261" t="s">
        <v>1829</v>
      </c>
      <c r="E67" s="263" t="s">
        <v>2113</v>
      </c>
      <c r="F67" s="262" t="s">
        <v>2069</v>
      </c>
      <c r="G67" s="262" t="s">
        <v>2091</v>
      </c>
      <c r="H67" s="264">
        <v>776</v>
      </c>
    </row>
    <row r="68" spans="1:8" ht="14.25" customHeight="1" x14ac:dyDescent="0.2">
      <c r="A68" s="260" t="s">
        <v>1827</v>
      </c>
      <c r="B68" s="261"/>
      <c r="C68" s="262" t="s">
        <v>1828</v>
      </c>
      <c r="D68" s="261" t="s">
        <v>1829</v>
      </c>
      <c r="E68" s="263" t="s">
        <v>1857</v>
      </c>
      <c r="F68" s="262" t="s">
        <v>1858</v>
      </c>
      <c r="G68" s="262" t="s">
        <v>1859</v>
      </c>
      <c r="H68" s="264">
        <v>854</v>
      </c>
    </row>
    <row r="69" spans="1:8" ht="14.25" customHeight="1" x14ac:dyDescent="0.2">
      <c r="A69" s="260" t="s">
        <v>1827</v>
      </c>
      <c r="B69" s="261"/>
      <c r="C69" s="262" t="s">
        <v>1828</v>
      </c>
      <c r="D69" s="261" t="s">
        <v>1829</v>
      </c>
      <c r="E69" s="263" t="s">
        <v>2118</v>
      </c>
      <c r="F69" s="262" t="s">
        <v>2134</v>
      </c>
      <c r="G69" s="262" t="s">
        <v>2150</v>
      </c>
      <c r="H69" s="264">
        <v>854</v>
      </c>
    </row>
    <row r="70" spans="1:8" ht="14.25" customHeight="1" x14ac:dyDescent="0.2">
      <c r="A70" s="260" t="s">
        <v>1827</v>
      </c>
      <c r="B70" s="261"/>
      <c r="C70" s="262" t="s">
        <v>1828</v>
      </c>
      <c r="D70" s="261" t="s">
        <v>1829</v>
      </c>
      <c r="E70" s="263" t="s">
        <v>1911</v>
      </c>
      <c r="F70" s="262" t="s">
        <v>1912</v>
      </c>
      <c r="G70" s="262" t="s">
        <v>1913</v>
      </c>
      <c r="H70" s="264">
        <v>776</v>
      </c>
    </row>
    <row r="71" spans="1:8" ht="14.25" customHeight="1" x14ac:dyDescent="0.2">
      <c r="A71" s="260" t="s">
        <v>1827</v>
      </c>
      <c r="B71" s="261"/>
      <c r="C71" s="262" t="s">
        <v>1828</v>
      </c>
      <c r="D71" s="261" t="s">
        <v>1829</v>
      </c>
      <c r="E71" s="263" t="s">
        <v>2109</v>
      </c>
      <c r="F71" s="262" t="s">
        <v>2065</v>
      </c>
      <c r="G71" s="262" t="s">
        <v>2087</v>
      </c>
      <c r="H71" s="264">
        <v>776</v>
      </c>
    </row>
    <row r="72" spans="1:8" ht="14.25" customHeight="1" x14ac:dyDescent="0.2">
      <c r="A72" s="260" t="s">
        <v>1827</v>
      </c>
      <c r="B72" s="261"/>
      <c r="C72" s="262" t="s">
        <v>1828</v>
      </c>
      <c r="D72" s="261" t="s">
        <v>1829</v>
      </c>
      <c r="E72" s="263" t="s">
        <v>2119</v>
      </c>
      <c r="F72" s="262" t="s">
        <v>2135</v>
      </c>
      <c r="G72" s="262" t="s">
        <v>2151</v>
      </c>
      <c r="H72" s="264">
        <v>776</v>
      </c>
    </row>
    <row r="73" spans="1:8" ht="14.25" customHeight="1" x14ac:dyDescent="0.2">
      <c r="A73" s="260" t="s">
        <v>1827</v>
      </c>
      <c r="B73" s="261"/>
      <c r="C73" s="262" t="s">
        <v>1828</v>
      </c>
      <c r="D73" s="261" t="s">
        <v>1829</v>
      </c>
      <c r="E73" s="263" t="s">
        <v>2120</v>
      </c>
      <c r="F73" s="262" t="s">
        <v>2136</v>
      </c>
      <c r="G73" s="262" t="s">
        <v>2152</v>
      </c>
      <c r="H73" s="264">
        <v>776</v>
      </c>
    </row>
    <row r="74" spans="1:8" ht="14.25" customHeight="1" x14ac:dyDescent="0.2">
      <c r="A74" s="260" t="s">
        <v>1827</v>
      </c>
      <c r="B74" s="261"/>
      <c r="C74" s="262" t="s">
        <v>1828</v>
      </c>
      <c r="D74" s="261" t="s">
        <v>1829</v>
      </c>
      <c r="E74" s="263" t="s">
        <v>2112</v>
      </c>
      <c r="F74" s="262" t="s">
        <v>2068</v>
      </c>
      <c r="G74" s="262" t="s">
        <v>2090</v>
      </c>
      <c r="H74" s="264">
        <v>776</v>
      </c>
    </row>
    <row r="75" spans="1:8" ht="14.25" customHeight="1" x14ac:dyDescent="0.2">
      <c r="A75" s="260" t="s">
        <v>1827</v>
      </c>
      <c r="B75" s="261"/>
      <c r="C75" s="262" t="s">
        <v>1828</v>
      </c>
      <c r="D75" s="261" t="s">
        <v>1829</v>
      </c>
      <c r="E75" s="263" t="s">
        <v>2098</v>
      </c>
      <c r="F75" s="262" t="s">
        <v>2054</v>
      </c>
      <c r="G75" s="262" t="s">
        <v>2076</v>
      </c>
      <c r="H75" s="264">
        <v>776</v>
      </c>
    </row>
    <row r="76" spans="1:8" ht="14.25" customHeight="1" x14ac:dyDescent="0.2">
      <c r="A76" s="260" t="s">
        <v>1827</v>
      </c>
      <c r="B76" s="261"/>
      <c r="C76" s="262" t="s">
        <v>1828</v>
      </c>
      <c r="D76" s="261" t="s">
        <v>1829</v>
      </c>
      <c r="E76" s="263" t="s">
        <v>2121</v>
      </c>
      <c r="F76" s="262" t="s">
        <v>2137</v>
      </c>
      <c r="G76" s="262" t="s">
        <v>2153</v>
      </c>
      <c r="H76" s="264">
        <v>776</v>
      </c>
    </row>
    <row r="77" spans="1:8" ht="14.25" customHeight="1" x14ac:dyDescent="0.2">
      <c r="A77" s="260" t="s">
        <v>1827</v>
      </c>
      <c r="B77" s="261"/>
      <c r="C77" s="262" t="s">
        <v>1828</v>
      </c>
      <c r="D77" s="261" t="s">
        <v>1829</v>
      </c>
      <c r="E77" s="263" t="s">
        <v>2122</v>
      </c>
      <c r="F77" s="262" t="s">
        <v>2138</v>
      </c>
      <c r="G77" s="262" t="s">
        <v>2154</v>
      </c>
      <c r="H77" s="264">
        <v>776</v>
      </c>
    </row>
    <row r="78" spans="1:8" ht="14.25" customHeight="1" x14ac:dyDescent="0.2">
      <c r="A78" s="260" t="s">
        <v>1827</v>
      </c>
      <c r="B78" s="261"/>
      <c r="C78" s="262" t="s">
        <v>1828</v>
      </c>
      <c r="D78" s="261" t="s">
        <v>1829</v>
      </c>
      <c r="E78" s="263" t="s">
        <v>2123</v>
      </c>
      <c r="F78" s="262" t="s">
        <v>2139</v>
      </c>
      <c r="G78" s="262" t="s">
        <v>2155</v>
      </c>
      <c r="H78" s="264">
        <v>854</v>
      </c>
    </row>
    <row r="79" spans="1:8" ht="14.25" customHeight="1" x14ac:dyDescent="0.2">
      <c r="A79" s="260" t="s">
        <v>1827</v>
      </c>
      <c r="B79" s="261"/>
      <c r="C79" s="262" t="s">
        <v>1828</v>
      </c>
      <c r="D79" s="261" t="s">
        <v>1829</v>
      </c>
      <c r="E79" s="263" t="s">
        <v>2124</v>
      </c>
      <c r="F79" s="262" t="s">
        <v>2140</v>
      </c>
      <c r="G79" s="262" t="s">
        <v>2156</v>
      </c>
      <c r="H79" s="264">
        <v>776</v>
      </c>
    </row>
    <row r="80" spans="1:8" ht="14.25" customHeight="1" x14ac:dyDescent="0.2">
      <c r="A80" s="260" t="s">
        <v>1827</v>
      </c>
      <c r="B80" s="261"/>
      <c r="C80" s="262" t="s">
        <v>1828</v>
      </c>
      <c r="D80" s="261" t="s">
        <v>1829</v>
      </c>
      <c r="E80" s="263" t="s">
        <v>2107</v>
      </c>
      <c r="F80" s="262" t="s">
        <v>2063</v>
      </c>
      <c r="G80" s="262" t="s">
        <v>2085</v>
      </c>
      <c r="H80" s="264">
        <v>854</v>
      </c>
    </row>
    <row r="81" spans="1:10" ht="14.25" customHeight="1" x14ac:dyDescent="0.2">
      <c r="A81" s="260" t="s">
        <v>1827</v>
      </c>
      <c r="B81" s="261"/>
      <c r="C81" s="262" t="s">
        <v>1828</v>
      </c>
      <c r="D81" s="261" t="s">
        <v>1829</v>
      </c>
      <c r="E81" s="263" t="s">
        <v>2106</v>
      </c>
      <c r="F81" s="262" t="s">
        <v>2062</v>
      </c>
      <c r="G81" s="262" t="s">
        <v>2084</v>
      </c>
      <c r="H81" s="264">
        <v>854</v>
      </c>
    </row>
    <row r="82" spans="1:10" ht="23.25" customHeight="1" x14ac:dyDescent="0.2">
      <c r="A82" s="260" t="s">
        <v>1827</v>
      </c>
      <c r="B82" s="261"/>
      <c r="C82" s="262" t="s">
        <v>1828</v>
      </c>
      <c r="D82" s="261" t="s">
        <v>1829</v>
      </c>
      <c r="E82" s="263" t="s">
        <v>2125</v>
      </c>
      <c r="F82" s="262" t="s">
        <v>2141</v>
      </c>
      <c r="G82" s="262" t="s">
        <v>2157</v>
      </c>
      <c r="H82" s="264">
        <v>854</v>
      </c>
    </row>
    <row r="83" spans="1:10" ht="14.25" customHeight="1" x14ac:dyDescent="0.2">
      <c r="A83" s="260" t="s">
        <v>1827</v>
      </c>
      <c r="B83" s="261"/>
      <c r="C83" s="262" t="s">
        <v>1828</v>
      </c>
      <c r="D83" s="261" t="s">
        <v>1829</v>
      </c>
      <c r="E83" s="263" t="s">
        <v>2102</v>
      </c>
      <c r="F83" s="262" t="s">
        <v>2058</v>
      </c>
      <c r="G83" s="262" t="s">
        <v>2080</v>
      </c>
      <c r="H83" s="264">
        <v>776</v>
      </c>
    </row>
    <row r="84" spans="1:10" ht="14.25" customHeight="1" x14ac:dyDescent="0.2">
      <c r="A84" s="260" t="s">
        <v>1827</v>
      </c>
      <c r="B84" s="261"/>
      <c r="C84" s="262" t="s">
        <v>1828</v>
      </c>
      <c r="D84" s="261" t="s">
        <v>1829</v>
      </c>
      <c r="E84" s="263" t="s">
        <v>2096</v>
      </c>
      <c r="F84" s="262" t="s">
        <v>2052</v>
      </c>
      <c r="G84" s="262" t="s">
        <v>2074</v>
      </c>
      <c r="H84" s="264">
        <v>854</v>
      </c>
    </row>
    <row r="85" spans="1:10" ht="14.25" customHeight="1" x14ac:dyDescent="0.2">
      <c r="A85" s="260" t="s">
        <v>1827</v>
      </c>
      <c r="B85" s="261"/>
      <c r="C85" s="262" t="s">
        <v>1828</v>
      </c>
      <c r="D85" s="261" t="s">
        <v>1829</v>
      </c>
      <c r="E85" s="263" t="s">
        <v>1866</v>
      </c>
      <c r="F85" s="262" t="s">
        <v>1867</v>
      </c>
      <c r="G85" s="262" t="s">
        <v>1868</v>
      </c>
      <c r="H85" s="264">
        <v>776</v>
      </c>
    </row>
    <row r="86" spans="1:10" ht="14.25" customHeight="1" x14ac:dyDescent="0.2">
      <c r="A86" s="260" t="s">
        <v>1827</v>
      </c>
      <c r="B86" s="261"/>
      <c r="C86" s="262" t="s">
        <v>1828</v>
      </c>
      <c r="D86" s="261" t="s">
        <v>1829</v>
      </c>
      <c r="E86" s="263" t="s">
        <v>2126</v>
      </c>
      <c r="F86" s="262" t="s">
        <v>2142</v>
      </c>
      <c r="G86" s="262" t="s">
        <v>2158</v>
      </c>
      <c r="H86" s="264">
        <v>854</v>
      </c>
    </row>
    <row r="87" spans="1:10" ht="14.25" customHeight="1" x14ac:dyDescent="0.2">
      <c r="A87" s="260" t="s">
        <v>1827</v>
      </c>
      <c r="B87" s="261"/>
      <c r="C87" s="262" t="s">
        <v>1828</v>
      </c>
      <c r="D87" s="261" t="s">
        <v>1829</v>
      </c>
      <c r="E87" s="263" t="s">
        <v>2105</v>
      </c>
      <c r="F87" s="262" t="s">
        <v>2061</v>
      </c>
      <c r="G87" s="262" t="s">
        <v>2083</v>
      </c>
      <c r="H87" s="264">
        <v>854</v>
      </c>
    </row>
    <row r="88" spans="1:10" ht="14.25" customHeight="1" x14ac:dyDescent="0.2">
      <c r="A88" s="260" t="s">
        <v>1827</v>
      </c>
      <c r="B88" s="261"/>
      <c r="C88" s="262" t="s">
        <v>1828</v>
      </c>
      <c r="D88" s="261" t="s">
        <v>1829</v>
      </c>
      <c r="E88" s="263" t="s">
        <v>2127</v>
      </c>
      <c r="F88" s="262" t="s">
        <v>2143</v>
      </c>
      <c r="G88" s="262" t="s">
        <v>2159</v>
      </c>
      <c r="H88" s="264">
        <v>854</v>
      </c>
    </row>
    <row r="89" spans="1:10" ht="14.25" customHeight="1" x14ac:dyDescent="0.2">
      <c r="A89" s="260" t="s">
        <v>1827</v>
      </c>
      <c r="B89" s="261"/>
      <c r="C89" s="262" t="s">
        <v>1828</v>
      </c>
      <c r="D89" s="261" t="s">
        <v>1829</v>
      </c>
      <c r="E89" s="263" t="s">
        <v>2114</v>
      </c>
      <c r="F89" s="262" t="s">
        <v>2070</v>
      </c>
      <c r="G89" s="262" t="s">
        <v>2092</v>
      </c>
      <c r="H89" s="264">
        <v>776</v>
      </c>
    </row>
    <row r="90" spans="1:10" ht="25.5" customHeight="1" x14ac:dyDescent="0.2">
      <c r="A90" s="260" t="s">
        <v>1827</v>
      </c>
      <c r="B90" s="261"/>
      <c r="C90" s="262" t="s">
        <v>1828</v>
      </c>
      <c r="D90" s="261" t="s">
        <v>1829</v>
      </c>
      <c r="E90" s="263" t="s">
        <v>2128</v>
      </c>
      <c r="F90" s="262" t="s">
        <v>2144</v>
      </c>
      <c r="G90" s="262" t="s">
        <v>2160</v>
      </c>
      <c r="H90" s="264">
        <v>854</v>
      </c>
    </row>
    <row r="91" spans="1:10" ht="14.25" customHeight="1" x14ac:dyDescent="0.2">
      <c r="A91" s="260" t="s">
        <v>1827</v>
      </c>
      <c r="B91" s="261"/>
      <c r="C91" s="262" t="s">
        <v>1828</v>
      </c>
      <c r="D91" s="261" t="s">
        <v>1829</v>
      </c>
      <c r="E91" s="263" t="s">
        <v>2129</v>
      </c>
      <c r="F91" s="262" t="s">
        <v>2145</v>
      </c>
      <c r="G91" s="262" t="s">
        <v>2161</v>
      </c>
      <c r="H91" s="264">
        <v>776</v>
      </c>
    </row>
    <row r="92" spans="1:10" ht="22.5" customHeight="1" x14ac:dyDescent="0.2">
      <c r="A92" s="260" t="s">
        <v>1827</v>
      </c>
      <c r="B92" s="261"/>
      <c r="C92" s="262" t="s">
        <v>1828</v>
      </c>
      <c r="D92" s="261" t="s">
        <v>1829</v>
      </c>
      <c r="E92" s="263" t="s">
        <v>2099</v>
      </c>
      <c r="F92" s="262" t="s">
        <v>2055</v>
      </c>
      <c r="G92" s="262" t="s">
        <v>2077</v>
      </c>
      <c r="H92" s="264">
        <v>854</v>
      </c>
    </row>
    <row r="93" spans="1:10" ht="14.25" customHeight="1" x14ac:dyDescent="0.2">
      <c r="A93" s="260" t="s">
        <v>1827</v>
      </c>
      <c r="B93" s="261"/>
      <c r="C93" s="262" t="s">
        <v>1828</v>
      </c>
      <c r="D93" s="261" t="s">
        <v>1829</v>
      </c>
      <c r="E93" s="263" t="s">
        <v>2093</v>
      </c>
      <c r="F93" s="262" t="s">
        <v>2049</v>
      </c>
      <c r="G93" s="262" t="s">
        <v>2071</v>
      </c>
      <c r="H93" s="264">
        <v>1138</v>
      </c>
    </row>
    <row r="94" spans="1:10" ht="14.25" customHeight="1" x14ac:dyDescent="0.2">
      <c r="A94" s="260" t="s">
        <v>1827</v>
      </c>
      <c r="B94" s="261"/>
      <c r="C94" s="262" t="s">
        <v>1828</v>
      </c>
      <c r="D94" s="261" t="s">
        <v>1829</v>
      </c>
      <c r="E94" s="263" t="s">
        <v>2130</v>
      </c>
      <c r="F94" s="262" t="s">
        <v>2146</v>
      </c>
      <c r="G94" s="262" t="s">
        <v>2162</v>
      </c>
      <c r="H94" s="264">
        <v>1035</v>
      </c>
    </row>
    <row r="95" spans="1:10" ht="20.25" customHeight="1" x14ac:dyDescent="0.2">
      <c r="A95" s="260" t="s">
        <v>1827</v>
      </c>
      <c r="B95" s="261"/>
      <c r="C95" s="262" t="s">
        <v>1828</v>
      </c>
      <c r="D95" s="261" t="s">
        <v>1829</v>
      </c>
      <c r="E95" s="263" t="s">
        <v>2131</v>
      </c>
      <c r="F95" s="262" t="s">
        <v>2147</v>
      </c>
      <c r="G95" s="262" t="s">
        <v>2163</v>
      </c>
      <c r="H95" s="264">
        <v>776</v>
      </c>
    </row>
    <row r="96" spans="1:10" x14ac:dyDescent="0.2">
      <c r="A96" s="265" t="s">
        <v>730</v>
      </c>
      <c r="B96" s="266"/>
      <c r="C96" s="266"/>
      <c r="D96" s="266"/>
      <c r="E96" s="266"/>
      <c r="F96" s="266"/>
      <c r="G96" s="267"/>
      <c r="H96" s="268">
        <f>SUM(H3:H95)</f>
        <v>78739</v>
      </c>
      <c r="J96" s="269"/>
    </row>
    <row r="97" spans="1:8" x14ac:dyDescent="0.2">
      <c r="A97" s="313"/>
      <c r="B97" s="313"/>
      <c r="C97" s="313"/>
      <c r="D97" s="313"/>
      <c r="E97" s="313"/>
      <c r="F97" s="313"/>
      <c r="G97" s="313"/>
      <c r="H97" s="314"/>
    </row>
    <row r="98" spans="1:8" x14ac:dyDescent="0.2">
      <c r="A98" s="313"/>
      <c r="B98" s="313"/>
      <c r="C98" s="313"/>
      <c r="D98" s="313"/>
      <c r="E98" s="313"/>
      <c r="F98" s="313"/>
      <c r="G98" s="313"/>
      <c r="H98" s="314"/>
    </row>
    <row r="99" spans="1:8" x14ac:dyDescent="0.2">
      <c r="A99" s="313"/>
      <c r="B99" s="313"/>
      <c r="C99" s="313"/>
      <c r="D99" s="313"/>
      <c r="E99" s="313"/>
      <c r="F99" s="313"/>
      <c r="G99" s="313"/>
      <c r="H99" s="314"/>
    </row>
    <row r="100" spans="1:8" x14ac:dyDescent="0.2">
      <c r="A100" s="315"/>
      <c r="B100" s="313"/>
      <c r="C100" s="313"/>
      <c r="D100" s="313"/>
      <c r="E100" s="313"/>
      <c r="F100" s="313"/>
      <c r="G100" s="313"/>
      <c r="H100" s="314"/>
    </row>
    <row r="101" spans="1:8" s="290" customFormat="1" x14ac:dyDescent="0.2">
      <c r="A101" s="316"/>
      <c r="B101" s="316"/>
      <c r="C101" s="311"/>
      <c r="D101" s="311"/>
      <c r="E101" s="309"/>
      <c r="F101" s="311"/>
      <c r="G101" s="309"/>
      <c r="H101" s="309"/>
    </row>
    <row r="102" spans="1:8" s="290" customFormat="1" x14ac:dyDescent="0.2">
      <c r="A102" s="316"/>
      <c r="B102" s="316"/>
      <c r="C102" s="311"/>
      <c r="D102" s="311"/>
      <c r="E102" s="309"/>
      <c r="F102" s="311"/>
      <c r="G102" s="309"/>
      <c r="H102" s="309"/>
    </row>
    <row r="103" spans="1:8" s="290" customFormat="1" x14ac:dyDescent="0.2">
      <c r="A103" s="316"/>
      <c r="B103" s="316"/>
      <c r="C103" s="311"/>
      <c r="D103" s="312"/>
      <c r="E103" s="309"/>
      <c r="F103" s="312"/>
      <c r="G103" s="309"/>
      <c r="H103" s="309"/>
    </row>
    <row r="104" spans="1:8" s="290" customFormat="1" x14ac:dyDescent="0.2">
      <c r="A104" s="316"/>
      <c r="B104" s="316"/>
      <c r="C104" s="311"/>
      <c r="D104" s="311"/>
      <c r="E104" s="309"/>
      <c r="F104" s="311"/>
      <c r="G104" s="309"/>
      <c r="H104" s="309"/>
    </row>
    <row r="105" spans="1:8" s="290" customFormat="1" x14ac:dyDescent="0.2">
      <c r="A105" s="316"/>
      <c r="B105" s="316"/>
      <c r="C105" s="317"/>
      <c r="D105" s="317"/>
      <c r="E105" s="317"/>
      <c r="F105" s="317"/>
      <c r="G105" s="318"/>
      <c r="H105" s="309"/>
    </row>
    <row r="106" spans="1:8" s="290" customFormat="1" x14ac:dyDescent="0.2">
      <c r="A106" s="316"/>
      <c r="B106" s="316"/>
      <c r="C106" s="316"/>
      <c r="D106" s="311"/>
      <c r="E106" s="311"/>
      <c r="F106" s="309"/>
      <c r="G106" s="311"/>
      <c r="H106" s="309"/>
    </row>
    <row r="107" spans="1:8" s="290" customFormat="1" x14ac:dyDescent="0.2">
      <c r="A107" s="316"/>
      <c r="B107" s="316"/>
      <c r="C107" s="316"/>
      <c r="D107" s="317"/>
      <c r="E107" s="317"/>
      <c r="F107" s="317"/>
      <c r="G107" s="317"/>
      <c r="H107" s="318"/>
    </row>
    <row r="108" spans="1:8" s="290" customFormat="1" x14ac:dyDescent="0.2">
      <c r="A108" s="316"/>
      <c r="B108" s="316"/>
      <c r="C108" s="316"/>
      <c r="D108" s="316"/>
      <c r="E108" s="316"/>
      <c r="F108" s="316"/>
      <c r="G108" s="316"/>
      <c r="H108" s="549"/>
    </row>
    <row r="109" spans="1:8" s="290" customFormat="1" x14ac:dyDescent="0.2">
      <c r="H109" s="291"/>
    </row>
    <row r="110" spans="1:8" s="290" customFormat="1" x14ac:dyDescent="0.2">
      <c r="H110" s="291"/>
    </row>
    <row r="111" spans="1:8" s="290" customFormat="1" x14ac:dyDescent="0.2">
      <c r="H111" s="291"/>
    </row>
    <row r="112" spans="1:8" s="290" customFormat="1" x14ac:dyDescent="0.2">
      <c r="H112" s="291"/>
    </row>
    <row r="113" spans="8:8" s="290" customFormat="1" x14ac:dyDescent="0.2">
      <c r="H113" s="291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41"/>
  <sheetViews>
    <sheetView workbookViewId="0">
      <pane ySplit="2" topLeftCell="A15" activePane="bottomLeft" state="frozen"/>
      <selection pane="bottomLeft" activeCell="A34" sqref="A34:XFD41"/>
    </sheetView>
  </sheetViews>
  <sheetFormatPr baseColWidth="10" defaultRowHeight="11.25" x14ac:dyDescent="0.2"/>
  <cols>
    <col min="1" max="1" width="70.83203125" customWidth="1"/>
    <col min="2" max="2" width="63.5" bestFit="1" customWidth="1"/>
    <col min="3" max="3" width="40.83203125" customWidth="1"/>
  </cols>
  <sheetData>
    <row r="1" spans="1:3" ht="35.1" customHeight="1" x14ac:dyDescent="0.2">
      <c r="A1" s="696" t="s">
        <v>2164</v>
      </c>
      <c r="B1" s="697"/>
      <c r="C1" s="698"/>
    </row>
    <row r="2" spans="1:3" ht="15" customHeight="1" x14ac:dyDescent="0.2">
      <c r="A2" s="550" t="s">
        <v>1935</v>
      </c>
      <c r="B2" s="550" t="s">
        <v>1936</v>
      </c>
      <c r="C2" s="550" t="s">
        <v>1937</v>
      </c>
    </row>
    <row r="3" spans="1:3" x14ac:dyDescent="0.2">
      <c r="A3" s="551"/>
      <c r="B3" s="552"/>
      <c r="C3" s="553"/>
    </row>
    <row r="4" spans="1:3" x14ac:dyDescent="0.2">
      <c r="A4" s="554"/>
      <c r="B4" s="555"/>
      <c r="C4" s="556"/>
    </row>
    <row r="5" spans="1:3" x14ac:dyDescent="0.2">
      <c r="A5" s="554" t="s">
        <v>1959</v>
      </c>
      <c r="B5" s="555"/>
      <c r="C5" s="556"/>
    </row>
    <row r="6" spans="1:3" x14ac:dyDescent="0.2">
      <c r="A6" s="554"/>
      <c r="B6" s="555"/>
      <c r="C6" s="556"/>
    </row>
    <row r="7" spans="1:3" x14ac:dyDescent="0.2">
      <c r="A7" s="554"/>
      <c r="B7" s="555"/>
      <c r="C7" s="556"/>
    </row>
    <row r="8" spans="1:3" x14ac:dyDescent="0.2">
      <c r="A8" s="554"/>
      <c r="B8" s="555"/>
      <c r="C8" s="556"/>
    </row>
    <row r="9" spans="1:3" x14ac:dyDescent="0.2">
      <c r="A9" s="554"/>
      <c r="B9" s="555"/>
      <c r="C9" s="556"/>
    </row>
    <row r="10" spans="1:3" x14ac:dyDescent="0.2">
      <c r="A10" s="554"/>
      <c r="B10" s="555"/>
      <c r="C10" s="556"/>
    </row>
    <row r="11" spans="1:3" x14ac:dyDescent="0.2">
      <c r="A11" s="554"/>
      <c r="B11" s="555"/>
      <c r="C11" s="556"/>
    </row>
    <row r="12" spans="1:3" x14ac:dyDescent="0.2">
      <c r="A12" s="554"/>
      <c r="B12" s="555"/>
      <c r="C12" s="556"/>
    </row>
    <row r="13" spans="1:3" x14ac:dyDescent="0.2">
      <c r="A13" s="554"/>
      <c r="B13" s="555"/>
      <c r="C13" s="556"/>
    </row>
    <row r="14" spans="1:3" x14ac:dyDescent="0.2">
      <c r="A14" s="554"/>
      <c r="B14" s="555"/>
      <c r="C14" s="556"/>
    </row>
    <row r="15" spans="1:3" x14ac:dyDescent="0.2">
      <c r="A15" s="554"/>
      <c r="B15" s="555"/>
      <c r="C15" s="556"/>
    </row>
    <row r="16" spans="1:3" x14ac:dyDescent="0.2">
      <c r="A16" s="554"/>
      <c r="B16" s="555"/>
      <c r="C16" s="556"/>
    </row>
    <row r="17" spans="1:3" x14ac:dyDescent="0.2">
      <c r="A17" s="554"/>
      <c r="B17" s="555"/>
      <c r="C17" s="556"/>
    </row>
    <row r="18" spans="1:3" x14ac:dyDescent="0.2">
      <c r="A18" s="554"/>
      <c r="B18" s="555"/>
      <c r="C18" s="556"/>
    </row>
    <row r="19" spans="1:3" x14ac:dyDescent="0.2">
      <c r="A19" s="554"/>
      <c r="B19" s="555"/>
      <c r="C19" s="556"/>
    </row>
    <row r="20" spans="1:3" x14ac:dyDescent="0.2">
      <c r="A20" s="557"/>
      <c r="B20" s="558"/>
      <c r="C20" s="556"/>
    </row>
    <row r="21" spans="1:3" x14ac:dyDescent="0.2">
      <c r="A21" s="557"/>
      <c r="B21" s="558"/>
      <c r="C21" s="556"/>
    </row>
    <row r="22" spans="1:3" x14ac:dyDescent="0.2">
      <c r="A22" s="557"/>
      <c r="B22" s="559"/>
      <c r="C22" s="556"/>
    </row>
    <row r="23" spans="1:3" x14ac:dyDescent="0.2">
      <c r="A23" s="557"/>
      <c r="B23" s="558"/>
      <c r="C23" s="556"/>
    </row>
    <row r="24" spans="1:3" x14ac:dyDescent="0.2">
      <c r="A24" s="557"/>
      <c r="B24" s="558"/>
      <c r="C24" s="556"/>
    </row>
    <row r="25" spans="1:3" x14ac:dyDescent="0.2">
      <c r="A25" s="557"/>
      <c r="B25" s="559"/>
      <c r="C25" s="556"/>
    </row>
    <row r="26" spans="1:3" x14ac:dyDescent="0.2">
      <c r="A26" s="557"/>
      <c r="B26" s="558"/>
      <c r="C26" s="556"/>
    </row>
    <row r="27" spans="1:3" x14ac:dyDescent="0.2">
      <c r="A27" s="557"/>
      <c r="B27" s="560"/>
      <c r="C27" s="556"/>
    </row>
    <row r="28" spans="1:3" x14ac:dyDescent="0.2">
      <c r="A28" s="557"/>
      <c r="B28" s="558"/>
      <c r="C28" s="556"/>
    </row>
    <row r="29" spans="1:3" x14ac:dyDescent="0.2">
      <c r="A29" s="557"/>
      <c r="B29" s="558"/>
      <c r="C29" s="556"/>
    </row>
    <row r="30" spans="1:3" x14ac:dyDescent="0.2">
      <c r="A30" s="561"/>
      <c r="B30" s="562"/>
      <c r="C30" s="563"/>
    </row>
    <row r="31" spans="1:3" x14ac:dyDescent="0.2">
      <c r="A31" s="308" t="s">
        <v>785</v>
      </c>
      <c r="B31" s="308"/>
      <c r="C31" s="308"/>
    </row>
    <row r="32" spans="1:3" x14ac:dyDescent="0.2">
      <c r="A32" s="308"/>
      <c r="B32" s="308"/>
      <c r="C32" s="308"/>
    </row>
    <row r="33" spans="1:3" x14ac:dyDescent="0.2">
      <c r="A33" s="308"/>
      <c r="B33" s="308"/>
      <c r="C33" s="308"/>
    </row>
    <row r="34" spans="1:3" x14ac:dyDescent="0.2">
      <c r="A34" s="308"/>
      <c r="B34" s="308"/>
      <c r="C34" s="308"/>
    </row>
    <row r="35" spans="1:3" ht="12.75" x14ac:dyDescent="0.2">
      <c r="A35" s="271"/>
      <c r="B35" s="271"/>
      <c r="C35" s="271"/>
    </row>
    <row r="36" spans="1:3" ht="12.75" x14ac:dyDescent="0.2">
      <c r="A36" s="320"/>
      <c r="B36" s="320"/>
      <c r="C36" s="320"/>
    </row>
    <row r="37" spans="1:3" ht="12.75" x14ac:dyDescent="0.2">
      <c r="A37" s="320"/>
      <c r="B37" s="320"/>
      <c r="C37" s="320"/>
    </row>
    <row r="38" spans="1:3" ht="12.75" x14ac:dyDescent="0.2">
      <c r="A38" s="321"/>
      <c r="B38" s="321"/>
      <c r="C38" s="321"/>
    </row>
    <row r="39" spans="1:3" ht="12.75" x14ac:dyDescent="0.2">
      <c r="A39" s="327"/>
      <c r="B39" s="328"/>
      <c r="C39" s="328"/>
    </row>
    <row r="40" spans="1:3" ht="12.75" x14ac:dyDescent="0.2">
      <c r="A40" s="329"/>
      <c r="B40" s="329"/>
      <c r="C40" s="329"/>
    </row>
    <row r="41" spans="1:3" x14ac:dyDescent="0.2">
      <c r="A41" s="308"/>
      <c r="B41" s="308"/>
      <c r="C41" s="30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37"/>
  <sheetViews>
    <sheetView showGridLines="0" workbookViewId="0">
      <selection activeCell="A4" sqref="A4:D5"/>
    </sheetView>
  </sheetViews>
  <sheetFormatPr baseColWidth="10" defaultRowHeight="11.25" x14ac:dyDescent="0.2"/>
  <cols>
    <col min="1" max="1" width="20.1640625" style="281" customWidth="1"/>
    <col min="2" max="2" width="41.83203125" style="281" bestFit="1" customWidth="1"/>
    <col min="3" max="3" width="20.83203125" style="281" customWidth="1"/>
    <col min="4" max="4" width="17.1640625" style="281" customWidth="1"/>
    <col min="5" max="5" width="13.83203125" style="281" customWidth="1"/>
    <col min="6" max="16384" width="12" style="281"/>
  </cols>
  <sheetData>
    <row r="1" spans="1:5" ht="39.950000000000003" customHeight="1" x14ac:dyDescent="0.2">
      <c r="A1" s="565" t="s">
        <v>2165</v>
      </c>
      <c r="B1" s="566"/>
      <c r="C1" s="566"/>
      <c r="D1" s="566"/>
      <c r="E1" s="566"/>
    </row>
    <row r="2" spans="1:5" x14ac:dyDescent="0.2">
      <c r="A2" s="270" t="s">
        <v>1939</v>
      </c>
      <c r="B2" s="270" t="s">
        <v>1940</v>
      </c>
      <c r="C2" s="565" t="s">
        <v>1941</v>
      </c>
      <c r="D2" s="567"/>
      <c r="E2" s="270" t="s">
        <v>1942</v>
      </c>
    </row>
    <row r="3" spans="1:5" x14ac:dyDescent="0.2">
      <c r="A3" s="282"/>
      <c r="B3" s="282"/>
      <c r="C3" s="284" t="s">
        <v>609</v>
      </c>
      <c r="D3" s="284" t="s">
        <v>645</v>
      </c>
      <c r="E3" s="283"/>
    </row>
    <row r="4" spans="1:5" x14ac:dyDescent="0.2">
      <c r="A4" s="285" t="s">
        <v>1943</v>
      </c>
      <c r="B4" s="285" t="s">
        <v>1938</v>
      </c>
      <c r="C4" s="286">
        <v>692546.69</v>
      </c>
      <c r="D4" s="286">
        <v>692546.69</v>
      </c>
      <c r="E4" s="286"/>
    </row>
    <row r="5" spans="1:5" x14ac:dyDescent="0.2">
      <c r="A5" s="285" t="s">
        <v>1960</v>
      </c>
      <c r="B5" s="285" t="s">
        <v>1961</v>
      </c>
      <c r="C5" s="286">
        <v>4134253.97</v>
      </c>
      <c r="D5" s="286">
        <v>4081532.21</v>
      </c>
      <c r="E5" s="286"/>
    </row>
    <row r="6" spans="1:5" x14ac:dyDescent="0.2">
      <c r="A6" s="285"/>
      <c r="B6" s="285"/>
      <c r="C6" s="286"/>
      <c r="D6" s="286"/>
      <c r="E6" s="286"/>
    </row>
    <row r="7" spans="1:5" x14ac:dyDescent="0.2">
      <c r="A7" s="285"/>
      <c r="B7" s="285"/>
      <c r="C7" s="286"/>
      <c r="D7" s="286"/>
      <c r="E7" s="286"/>
    </row>
    <row r="8" spans="1:5" x14ac:dyDescent="0.2">
      <c r="A8" s="285"/>
      <c r="B8" s="285"/>
      <c r="C8" s="286"/>
      <c r="D8" s="286"/>
      <c r="E8" s="286"/>
    </row>
    <row r="9" spans="1:5" x14ac:dyDescent="0.2">
      <c r="A9" s="285"/>
      <c r="B9" s="285"/>
      <c r="C9" s="286"/>
      <c r="D9" s="286"/>
      <c r="E9" s="286"/>
    </row>
    <row r="10" spans="1:5" x14ac:dyDescent="0.2">
      <c r="A10" s="285"/>
      <c r="B10" s="285"/>
      <c r="C10" s="286"/>
      <c r="D10" s="286"/>
      <c r="E10" s="286"/>
    </row>
    <row r="11" spans="1:5" x14ac:dyDescent="0.2">
      <c r="A11" s="285"/>
      <c r="B11" s="285"/>
      <c r="C11" s="286"/>
      <c r="D11" s="286"/>
      <c r="E11" s="286"/>
    </row>
    <row r="12" spans="1:5" x14ac:dyDescent="0.2">
      <c r="A12" s="285"/>
      <c r="B12" s="285"/>
      <c r="C12" s="286"/>
      <c r="D12" s="286"/>
      <c r="E12" s="286"/>
    </row>
    <row r="13" spans="1:5" x14ac:dyDescent="0.2">
      <c r="A13" s="285"/>
      <c r="B13" s="285"/>
      <c r="C13" s="286"/>
      <c r="D13" s="286"/>
      <c r="E13" s="286"/>
    </row>
    <row r="14" spans="1:5" x14ac:dyDescent="0.2">
      <c r="A14" s="285"/>
      <c r="B14" s="285"/>
      <c r="C14" s="286"/>
      <c r="D14" s="286"/>
      <c r="E14" s="286"/>
    </row>
    <row r="15" spans="1:5" x14ac:dyDescent="0.2">
      <c r="A15" s="285"/>
      <c r="B15" s="285"/>
      <c r="C15" s="286"/>
      <c r="D15" s="286"/>
      <c r="E15" s="286"/>
    </row>
    <row r="16" spans="1:5" x14ac:dyDescent="0.2">
      <c r="A16" s="285"/>
      <c r="B16" s="285"/>
      <c r="C16" s="286"/>
      <c r="D16" s="286"/>
      <c r="E16" s="286"/>
    </row>
    <row r="17" spans="1:5" x14ac:dyDescent="0.2">
      <c r="A17" s="285"/>
      <c r="B17" s="285"/>
      <c r="C17" s="286"/>
      <c r="D17" s="286"/>
      <c r="E17" s="286"/>
    </row>
    <row r="18" spans="1:5" x14ac:dyDescent="0.2">
      <c r="A18" s="285"/>
      <c r="B18" s="285"/>
      <c r="C18" s="286"/>
      <c r="D18" s="286"/>
      <c r="E18" s="286"/>
    </row>
    <row r="19" spans="1:5" x14ac:dyDescent="0.2">
      <c r="A19" s="285"/>
      <c r="B19" s="285"/>
      <c r="C19" s="286"/>
      <c r="D19" s="286"/>
      <c r="E19" s="286"/>
    </row>
    <row r="20" spans="1:5" x14ac:dyDescent="0.2">
      <c r="A20" s="285"/>
      <c r="B20" s="285"/>
      <c r="C20" s="286"/>
      <c r="D20" s="286"/>
      <c r="E20" s="286"/>
    </row>
    <row r="21" spans="1:5" x14ac:dyDescent="0.2">
      <c r="A21" s="285"/>
      <c r="B21" s="285"/>
      <c r="C21" s="286"/>
      <c r="D21" s="286"/>
      <c r="E21" s="286"/>
    </row>
    <row r="22" spans="1:5" x14ac:dyDescent="0.2">
      <c r="A22" s="285"/>
      <c r="B22" s="285"/>
      <c r="C22" s="286"/>
      <c r="D22" s="286"/>
      <c r="E22" s="286"/>
    </row>
    <row r="23" spans="1:5" x14ac:dyDescent="0.2">
      <c r="A23" s="285"/>
      <c r="B23" s="285"/>
      <c r="C23" s="286"/>
      <c r="D23" s="286"/>
      <c r="E23" s="286"/>
    </row>
    <row r="24" spans="1:5" x14ac:dyDescent="0.2">
      <c r="A24" s="285"/>
      <c r="B24" s="285"/>
      <c r="C24" s="286"/>
      <c r="D24" s="286"/>
      <c r="E24" s="286"/>
    </row>
    <row r="25" spans="1:5" x14ac:dyDescent="0.2">
      <c r="A25" s="285"/>
      <c r="B25" s="285"/>
      <c r="C25" s="286"/>
      <c r="D25" s="286"/>
      <c r="E25" s="286"/>
    </row>
    <row r="29" spans="1:5" ht="12.75" x14ac:dyDescent="0.2">
      <c r="B29" s="273"/>
      <c r="C29" s="274"/>
      <c r="D29" s="274"/>
    </row>
    <row r="30" spans="1:5" ht="12.75" x14ac:dyDescent="0.2">
      <c r="B30" s="271"/>
      <c r="C30" s="274"/>
      <c r="D30" s="274"/>
    </row>
    <row r="31" spans="1:5" x14ac:dyDescent="0.2">
      <c r="B31" s="311"/>
      <c r="C31" s="311"/>
      <c r="D31" s="311"/>
    </row>
    <row r="32" spans="1:5" x14ac:dyDescent="0.2">
      <c r="B32" s="311"/>
      <c r="C32" s="311"/>
      <c r="D32" s="311"/>
    </row>
    <row r="33" spans="2:6" x14ac:dyDescent="0.2">
      <c r="B33" s="311"/>
      <c r="C33" s="312"/>
      <c r="D33" s="312"/>
    </row>
    <row r="34" spans="2:6" x14ac:dyDescent="0.2">
      <c r="B34" s="311"/>
      <c r="C34" s="311"/>
      <c r="D34" s="311"/>
      <c r="E34" s="287"/>
      <c r="F34" s="287"/>
    </row>
    <row r="35" spans="2:6" ht="12.75" x14ac:dyDescent="0.2">
      <c r="B35" s="289"/>
      <c r="C35" s="277"/>
      <c r="D35" s="287"/>
      <c r="E35" s="287"/>
      <c r="F35" s="287"/>
    </row>
    <row r="36" spans="2:6" x14ac:dyDescent="0.2">
      <c r="B36" s="287"/>
      <c r="C36" s="287"/>
      <c r="D36" s="287"/>
      <c r="E36" s="287"/>
      <c r="F36" s="287"/>
    </row>
    <row r="37" spans="2:6" x14ac:dyDescent="0.2">
      <c r="B37" s="287"/>
      <c r="C37" s="287"/>
      <c r="D37" s="287"/>
      <c r="E37" s="287"/>
      <c r="F37" s="287"/>
    </row>
  </sheetData>
  <mergeCells count="2">
    <mergeCell ref="C2:D2"/>
    <mergeCell ref="A1:E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33"/>
  <sheetViews>
    <sheetView showGridLines="0" view="pageBreakPreview" topLeftCell="A10" zoomScale="115" zoomScaleNormal="85" zoomScaleSheetLayoutView="115" workbookViewId="0">
      <selection activeCell="C5" sqref="C5"/>
    </sheetView>
  </sheetViews>
  <sheetFormatPr baseColWidth="10" defaultRowHeight="12.75" x14ac:dyDescent="0.2"/>
  <cols>
    <col min="1" max="1" width="59.83203125" style="274" customWidth="1"/>
    <col min="2" max="2" width="32" style="274" customWidth="1"/>
    <col min="3" max="3" width="54.5" style="274" customWidth="1"/>
    <col min="4" max="16384" width="12" style="274"/>
  </cols>
  <sheetData>
    <row r="1" spans="1:3" s="271" customFormat="1" x14ac:dyDescent="0.2"/>
    <row r="2" spans="1:3" s="271" customFormat="1" x14ac:dyDescent="0.2">
      <c r="A2" s="705" t="s">
        <v>1944</v>
      </c>
      <c r="B2" s="705"/>
      <c r="C2" s="705"/>
    </row>
    <row r="3" spans="1:3" s="271" customFormat="1" ht="21.75" customHeight="1" x14ac:dyDescent="0.2">
      <c r="A3" s="705" t="s">
        <v>2166</v>
      </c>
      <c r="B3" s="705"/>
      <c r="C3" s="705"/>
    </row>
    <row r="4" spans="1:3" s="271" customFormat="1" ht="15.75" customHeight="1" x14ac:dyDescent="0.2">
      <c r="A4" s="705"/>
      <c r="B4" s="705"/>
      <c r="C4" s="705"/>
    </row>
    <row r="5" spans="1:3" s="271" customFormat="1" ht="15" customHeight="1" x14ac:dyDescent="0.2">
      <c r="A5" s="272"/>
      <c r="B5" s="272"/>
      <c r="C5" s="272"/>
    </row>
    <row r="6" spans="1:3" s="271" customFormat="1" ht="15" customHeight="1" x14ac:dyDescent="0.2">
      <c r="A6" s="706" t="s">
        <v>1945</v>
      </c>
      <c r="B6" s="706"/>
      <c r="C6" s="272"/>
    </row>
    <row r="7" spans="1:3" s="271" customFormat="1" ht="15" customHeight="1" thickBot="1" x14ac:dyDescent="0.25">
      <c r="A7" s="272"/>
      <c r="B7" s="272"/>
      <c r="C7" s="272"/>
    </row>
    <row r="8" spans="1:3" s="271" customFormat="1" ht="11.25" customHeight="1" x14ac:dyDescent="0.2">
      <c r="A8" s="707" t="s">
        <v>1946</v>
      </c>
      <c r="B8" s="709" t="s">
        <v>1947</v>
      </c>
      <c r="C8" s="709" t="s">
        <v>1948</v>
      </c>
    </row>
    <row r="9" spans="1:3" s="271" customFormat="1" ht="13.5" thickBot="1" x14ac:dyDescent="0.25">
      <c r="A9" s="708"/>
      <c r="B9" s="710"/>
      <c r="C9" s="710"/>
    </row>
    <row r="10" spans="1:3" s="271" customFormat="1" x14ac:dyDescent="0.2">
      <c r="A10" s="699"/>
      <c r="B10" s="702"/>
      <c r="C10" s="702"/>
    </row>
    <row r="11" spans="1:3" s="271" customFormat="1" ht="15" customHeight="1" x14ac:dyDescent="0.2">
      <c r="A11" s="700"/>
      <c r="B11" s="703"/>
      <c r="C11" s="703"/>
    </row>
    <row r="12" spans="1:3" s="271" customFormat="1" ht="15" customHeight="1" x14ac:dyDescent="0.2">
      <c r="A12" s="700"/>
      <c r="B12" s="703"/>
      <c r="C12" s="703"/>
    </row>
    <row r="13" spans="1:3" s="271" customFormat="1" ht="15" customHeight="1" x14ac:dyDescent="0.2">
      <c r="A13" s="700"/>
      <c r="B13" s="703"/>
      <c r="C13" s="703"/>
    </row>
    <row r="14" spans="1:3" s="271" customFormat="1" ht="15" customHeight="1" x14ac:dyDescent="0.2">
      <c r="A14" s="700"/>
      <c r="B14" s="703"/>
      <c r="C14" s="703"/>
    </row>
    <row r="15" spans="1:3" s="271" customFormat="1" ht="15" customHeight="1" x14ac:dyDescent="0.2">
      <c r="A15" s="700"/>
      <c r="B15" s="703"/>
      <c r="C15" s="703"/>
    </row>
    <row r="16" spans="1:3" s="271" customFormat="1" ht="15" customHeight="1" x14ac:dyDescent="0.2">
      <c r="A16" s="700"/>
      <c r="B16" s="703"/>
      <c r="C16" s="703"/>
    </row>
    <row r="17" spans="1:16" s="271" customFormat="1" ht="15" customHeight="1" x14ac:dyDescent="0.2">
      <c r="A17" s="700"/>
      <c r="B17" s="703"/>
      <c r="C17" s="703"/>
    </row>
    <row r="18" spans="1:16" s="271" customFormat="1" ht="15" customHeight="1" x14ac:dyDescent="0.2">
      <c r="A18" s="700"/>
      <c r="B18" s="703"/>
      <c r="C18" s="703"/>
    </row>
    <row r="19" spans="1:16" s="271" customFormat="1" ht="15" customHeight="1" x14ac:dyDescent="0.2">
      <c r="A19" s="700"/>
      <c r="B19" s="703"/>
      <c r="C19" s="703"/>
    </row>
    <row r="20" spans="1:16" s="271" customFormat="1" ht="15" customHeight="1" x14ac:dyDescent="0.2">
      <c r="A20" s="700"/>
      <c r="B20" s="703"/>
      <c r="C20" s="703"/>
    </row>
    <row r="21" spans="1:16" s="271" customFormat="1" ht="15.75" customHeight="1" thickBot="1" x14ac:dyDescent="0.25">
      <c r="A21" s="701"/>
      <c r="B21" s="704"/>
      <c r="C21" s="704"/>
    </row>
    <row r="22" spans="1:16" s="271" customFormat="1" x14ac:dyDescent="0.2"/>
    <row r="23" spans="1:16" x14ac:dyDescent="0.2">
      <c r="A23" s="273" t="s">
        <v>785</v>
      </c>
    </row>
    <row r="24" spans="1:16" x14ac:dyDescent="0.2">
      <c r="A24" s="273"/>
    </row>
    <row r="25" spans="1:16" x14ac:dyDescent="0.2">
      <c r="A25" s="273"/>
    </row>
    <row r="26" spans="1:16" x14ac:dyDescent="0.2">
      <c r="A26" s="271"/>
    </row>
    <row r="27" spans="1:16" x14ac:dyDescent="0.2">
      <c r="A27" s="311"/>
      <c r="B27" s="311"/>
      <c r="C27" s="309"/>
      <c r="D27" s="311"/>
    </row>
    <row r="28" spans="1:16" x14ac:dyDescent="0.2">
      <c r="A28" s="311"/>
      <c r="B28" s="311"/>
      <c r="C28" s="309"/>
      <c r="D28" s="311"/>
    </row>
    <row r="29" spans="1:16" s="271" customFormat="1" ht="15" customHeight="1" x14ac:dyDescent="0.2">
      <c r="A29" s="311"/>
      <c r="B29" s="312"/>
      <c r="C29" s="309"/>
      <c r="D29" s="312"/>
      <c r="G29" s="319"/>
      <c r="H29" s="319"/>
      <c r="I29" s="275"/>
      <c r="J29" s="275"/>
    </row>
    <row r="30" spans="1:16" s="277" customFormat="1" ht="14.1" customHeight="1" x14ac:dyDescent="0.2">
      <c r="A30" s="311"/>
      <c r="B30" s="311"/>
      <c r="C30" s="309"/>
      <c r="D30" s="311"/>
      <c r="E30" s="276"/>
      <c r="F30" s="276"/>
      <c r="G30" s="288"/>
      <c r="H30" s="276"/>
      <c r="I30" s="276"/>
      <c r="J30" s="276"/>
      <c r="K30" s="276"/>
      <c r="M30" s="276"/>
      <c r="N30" s="276"/>
      <c r="O30" s="276"/>
      <c r="P30" s="276"/>
    </row>
    <row r="31" spans="1:16" s="277" customFormat="1" ht="14.1" customHeight="1" x14ac:dyDescent="0.2">
      <c r="A31" s="289"/>
      <c r="C31" s="278"/>
      <c r="D31" s="278"/>
      <c r="E31" s="278"/>
      <c r="F31" s="278"/>
      <c r="G31" s="289"/>
      <c r="H31" s="278"/>
      <c r="I31" s="278"/>
      <c r="J31" s="278"/>
      <c r="K31" s="278"/>
      <c r="M31" s="278"/>
      <c r="N31" s="278"/>
      <c r="O31" s="278"/>
      <c r="P31" s="278"/>
    </row>
    <row r="32" spans="1:16" s="277" customFormat="1" ht="13.5" customHeight="1" x14ac:dyDescent="0.2">
      <c r="A32" s="279"/>
      <c r="B32" s="279"/>
      <c r="C32" s="280"/>
      <c r="D32" s="280"/>
      <c r="E32" s="280"/>
      <c r="F32" s="280"/>
      <c r="G32" s="279"/>
      <c r="H32" s="280"/>
      <c r="I32" s="280"/>
      <c r="J32" s="280"/>
      <c r="K32" s="280"/>
      <c r="M32" s="280"/>
      <c r="N32" s="280"/>
      <c r="O32" s="280"/>
      <c r="P32" s="280"/>
    </row>
    <row r="33" spans="1:1" x14ac:dyDescent="0.2">
      <c r="A33" s="271"/>
    </row>
  </sheetData>
  <mergeCells count="10">
    <mergeCell ref="A10:A21"/>
    <mergeCell ref="B10:B21"/>
    <mergeCell ref="C10:C21"/>
    <mergeCell ref="A2:C2"/>
    <mergeCell ref="A3:C3"/>
    <mergeCell ref="A4:C4"/>
    <mergeCell ref="A6:B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scale="97" orientation="landscape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4"/>
  <sheetViews>
    <sheetView showGridLines="0" topLeftCell="A16" zoomScaleNormal="100" workbookViewId="0">
      <selection activeCell="G28" sqref="G28"/>
    </sheetView>
  </sheetViews>
  <sheetFormatPr baseColWidth="10" defaultRowHeight="11.25" x14ac:dyDescent="0.2"/>
  <cols>
    <col min="1" max="1" width="1" style="72" customWidth="1"/>
    <col min="2" max="2" width="70.83203125" style="72" customWidth="1"/>
    <col min="3" max="3" width="18.83203125" style="72" customWidth="1"/>
    <col min="4" max="4" width="17.83203125" style="72" customWidth="1"/>
    <col min="5" max="7" width="18.83203125" style="72" customWidth="1"/>
    <col min="8" max="16384" width="12" style="72"/>
  </cols>
  <sheetData>
    <row r="1" spans="1:7" ht="39.950000000000003" customHeight="1" x14ac:dyDescent="0.2">
      <c r="A1" s="565" t="s">
        <v>1965</v>
      </c>
      <c r="B1" s="566"/>
      <c r="C1" s="566"/>
      <c r="D1" s="566"/>
      <c r="E1" s="566"/>
      <c r="F1" s="566"/>
      <c r="G1" s="567"/>
    </row>
    <row r="2" spans="1:7" ht="33.75" x14ac:dyDescent="0.2">
      <c r="A2" s="73"/>
      <c r="B2" s="74" t="s">
        <v>117</v>
      </c>
      <c r="C2" s="75" t="s">
        <v>118</v>
      </c>
      <c r="D2" s="75" t="s">
        <v>119</v>
      </c>
      <c r="E2" s="75" t="s">
        <v>120</v>
      </c>
      <c r="F2" s="75" t="s">
        <v>121</v>
      </c>
      <c r="G2" s="75" t="s">
        <v>122</v>
      </c>
    </row>
    <row r="3" spans="1:7" x14ac:dyDescent="0.2">
      <c r="A3" s="76"/>
      <c r="B3" s="77"/>
      <c r="C3" s="78"/>
      <c r="D3" s="78"/>
      <c r="E3" s="78"/>
      <c r="F3" s="78"/>
      <c r="G3" s="79"/>
    </row>
    <row r="4" spans="1:7" x14ac:dyDescent="0.2">
      <c r="A4" s="80" t="s">
        <v>0</v>
      </c>
      <c r="B4" s="67"/>
      <c r="C4" s="81">
        <f>SUM(C6+C15)</f>
        <v>70307101.590000004</v>
      </c>
      <c r="D4" s="81">
        <f>SUM(D6+D15)</f>
        <v>34175166.049999997</v>
      </c>
      <c r="E4" s="81">
        <f>SUM(E6+E15)</f>
        <v>33717728.050000004</v>
      </c>
      <c r="F4" s="81">
        <f>SUM(F6+F15)</f>
        <v>70764539.590000004</v>
      </c>
      <c r="G4" s="81">
        <f>SUM(G6+G15)</f>
        <v>457437.9999999975</v>
      </c>
    </row>
    <row r="5" spans="1:7" x14ac:dyDescent="0.2">
      <c r="A5" s="80"/>
      <c r="B5" s="67"/>
      <c r="C5" s="82"/>
      <c r="D5" s="82"/>
      <c r="E5" s="82"/>
      <c r="F5" s="82"/>
      <c r="G5" s="82"/>
    </row>
    <row r="6" spans="1:7" x14ac:dyDescent="0.2">
      <c r="A6" s="83">
        <v>1100</v>
      </c>
      <c r="B6" s="68" t="s">
        <v>23</v>
      </c>
      <c r="C6" s="81">
        <f>SUM(C7:C13)</f>
        <v>3362426.94</v>
      </c>
      <c r="D6" s="81">
        <f>SUM(D7:D13)</f>
        <v>33482619.359999999</v>
      </c>
      <c r="E6" s="81">
        <f>SUM(E7:E13)</f>
        <v>33717728.050000004</v>
      </c>
      <c r="F6" s="81">
        <f>SUM(F7:F13)</f>
        <v>3127318.25</v>
      </c>
      <c r="G6" s="81">
        <f>SUM(G7:G13)</f>
        <v>-235108.69000000012</v>
      </c>
    </row>
    <row r="7" spans="1:7" x14ac:dyDescent="0.2">
      <c r="A7" s="83">
        <v>1110</v>
      </c>
      <c r="B7" s="69" t="s">
        <v>27</v>
      </c>
      <c r="C7" s="82">
        <v>3016143.6</v>
      </c>
      <c r="D7" s="82">
        <v>20985976.57</v>
      </c>
      <c r="E7" s="82">
        <v>20879811.920000002</v>
      </c>
      <c r="F7" s="82">
        <f>C7+D7-E7</f>
        <v>3122308.25</v>
      </c>
      <c r="G7" s="82">
        <f t="shared" ref="G7:G13" si="0">F7-C7</f>
        <v>106164.64999999991</v>
      </c>
    </row>
    <row r="8" spans="1:7" x14ac:dyDescent="0.2">
      <c r="A8" s="83">
        <v>1120</v>
      </c>
      <c r="B8" s="69" t="s">
        <v>28</v>
      </c>
      <c r="C8" s="82">
        <v>0</v>
      </c>
      <c r="D8" s="82">
        <v>12496642.789999999</v>
      </c>
      <c r="E8" s="82">
        <v>12491642.789999999</v>
      </c>
      <c r="F8" s="82">
        <f t="shared" ref="F8:F13" si="1">C8+D8-E8</f>
        <v>5000</v>
      </c>
      <c r="G8" s="82">
        <f t="shared" si="0"/>
        <v>5000</v>
      </c>
    </row>
    <row r="9" spans="1:7" x14ac:dyDescent="0.2">
      <c r="A9" s="83">
        <v>1130</v>
      </c>
      <c r="B9" s="69" t="s">
        <v>29</v>
      </c>
      <c r="C9" s="82">
        <v>346283.34</v>
      </c>
      <c r="D9" s="82">
        <v>0</v>
      </c>
      <c r="E9" s="82">
        <v>346273.34</v>
      </c>
      <c r="F9" s="82">
        <f t="shared" si="1"/>
        <v>10</v>
      </c>
      <c r="G9" s="82">
        <f t="shared" si="0"/>
        <v>-346273.34</v>
      </c>
    </row>
    <row r="10" spans="1:7" x14ac:dyDescent="0.2">
      <c r="A10" s="83">
        <v>1140</v>
      </c>
      <c r="B10" s="69" t="s">
        <v>30</v>
      </c>
      <c r="C10" s="82">
        <v>0</v>
      </c>
      <c r="D10" s="82">
        <v>0</v>
      </c>
      <c r="E10" s="82">
        <v>0</v>
      </c>
      <c r="F10" s="82">
        <f t="shared" si="1"/>
        <v>0</v>
      </c>
      <c r="G10" s="82">
        <f t="shared" si="0"/>
        <v>0</v>
      </c>
    </row>
    <row r="11" spans="1:7" x14ac:dyDescent="0.2">
      <c r="A11" s="83">
        <v>1150</v>
      </c>
      <c r="B11" s="69" t="s">
        <v>31</v>
      </c>
      <c r="C11" s="82">
        <v>0</v>
      </c>
      <c r="D11" s="82">
        <v>0</v>
      </c>
      <c r="E11" s="82">
        <v>0</v>
      </c>
      <c r="F11" s="82">
        <f t="shared" si="1"/>
        <v>0</v>
      </c>
      <c r="G11" s="82">
        <f t="shared" si="0"/>
        <v>0</v>
      </c>
    </row>
    <row r="12" spans="1:7" x14ac:dyDescent="0.2">
      <c r="A12" s="83">
        <v>1160</v>
      </c>
      <c r="B12" s="69" t="s">
        <v>32</v>
      </c>
      <c r="C12" s="82">
        <v>0</v>
      </c>
      <c r="D12" s="82">
        <v>0</v>
      </c>
      <c r="E12" s="82">
        <v>0</v>
      </c>
      <c r="F12" s="82">
        <f t="shared" si="1"/>
        <v>0</v>
      </c>
      <c r="G12" s="82">
        <f t="shared" si="0"/>
        <v>0</v>
      </c>
    </row>
    <row r="13" spans="1:7" x14ac:dyDescent="0.2">
      <c r="A13" s="83">
        <v>1190</v>
      </c>
      <c r="B13" s="69" t="s">
        <v>22</v>
      </c>
      <c r="C13" s="82">
        <v>0</v>
      </c>
      <c r="D13" s="82">
        <v>0</v>
      </c>
      <c r="E13" s="82">
        <v>0</v>
      </c>
      <c r="F13" s="82">
        <f t="shared" si="1"/>
        <v>0</v>
      </c>
      <c r="G13" s="82">
        <f t="shared" si="0"/>
        <v>0</v>
      </c>
    </row>
    <row r="14" spans="1:7" x14ac:dyDescent="0.2">
      <c r="A14" s="83"/>
      <c r="B14" s="69"/>
      <c r="C14" s="81"/>
      <c r="D14" s="81"/>
      <c r="E14" s="81"/>
      <c r="F14" s="81"/>
      <c r="G14" s="81"/>
    </row>
    <row r="15" spans="1:7" x14ac:dyDescent="0.2">
      <c r="A15" s="83">
        <v>1200</v>
      </c>
      <c r="B15" s="68" t="s">
        <v>24</v>
      </c>
      <c r="C15" s="81">
        <f>SUM(C16:C24)</f>
        <v>66944674.650000006</v>
      </c>
      <c r="D15" s="81">
        <f>SUM(D16:D24)</f>
        <v>692546.69</v>
      </c>
      <c r="E15" s="81">
        <f>SUM(E16:E24)</f>
        <v>0</v>
      </c>
      <c r="F15" s="81">
        <f>SUM(F16:F24)</f>
        <v>67637221.340000004</v>
      </c>
      <c r="G15" s="81">
        <f>SUM(G16:G24)</f>
        <v>692546.68999999762</v>
      </c>
    </row>
    <row r="16" spans="1:7" x14ac:dyDescent="0.2">
      <c r="A16" s="83">
        <v>1210</v>
      </c>
      <c r="B16" s="69" t="s">
        <v>33</v>
      </c>
      <c r="C16" s="82">
        <v>0</v>
      </c>
      <c r="D16" s="82">
        <v>0</v>
      </c>
      <c r="E16" s="82">
        <v>0</v>
      </c>
      <c r="F16" s="82">
        <f>C16+D16-E16</f>
        <v>0</v>
      </c>
      <c r="G16" s="82">
        <f t="shared" ref="G16:G24" si="2">F16-C16</f>
        <v>0</v>
      </c>
    </row>
    <row r="17" spans="1:7" x14ac:dyDescent="0.2">
      <c r="A17" s="83">
        <v>1220</v>
      </c>
      <c r="B17" s="69" t="s">
        <v>34</v>
      </c>
      <c r="C17" s="84">
        <v>0</v>
      </c>
      <c r="D17" s="84">
        <v>0</v>
      </c>
      <c r="E17" s="84">
        <v>0</v>
      </c>
      <c r="F17" s="84">
        <f t="shared" ref="F17:F24" si="3">C17+D17-E17</f>
        <v>0</v>
      </c>
      <c r="G17" s="84">
        <f t="shared" si="2"/>
        <v>0</v>
      </c>
    </row>
    <row r="18" spans="1:7" x14ac:dyDescent="0.2">
      <c r="A18" s="83">
        <v>1230</v>
      </c>
      <c r="B18" s="69" t="s">
        <v>35</v>
      </c>
      <c r="C18" s="84">
        <v>59206448.450000003</v>
      </c>
      <c r="D18" s="84">
        <v>692546.69</v>
      </c>
      <c r="E18" s="84">
        <v>0</v>
      </c>
      <c r="F18" s="84">
        <f t="shared" si="3"/>
        <v>59898995.140000001</v>
      </c>
      <c r="G18" s="84">
        <f t="shared" si="2"/>
        <v>692546.68999999762</v>
      </c>
    </row>
    <row r="19" spans="1:7" x14ac:dyDescent="0.2">
      <c r="A19" s="83">
        <v>1240</v>
      </c>
      <c r="B19" s="69" t="s">
        <v>36</v>
      </c>
      <c r="C19" s="82">
        <v>8427712.5299999993</v>
      </c>
      <c r="D19" s="82">
        <v>0</v>
      </c>
      <c r="E19" s="82">
        <v>0</v>
      </c>
      <c r="F19" s="82">
        <f t="shared" si="3"/>
        <v>8427712.5299999993</v>
      </c>
      <c r="G19" s="82">
        <f t="shared" si="2"/>
        <v>0</v>
      </c>
    </row>
    <row r="20" spans="1:7" x14ac:dyDescent="0.2">
      <c r="A20" s="83">
        <v>1250</v>
      </c>
      <c r="B20" s="69" t="s">
        <v>37</v>
      </c>
      <c r="C20" s="82">
        <v>0</v>
      </c>
      <c r="D20" s="82">
        <v>0</v>
      </c>
      <c r="E20" s="82">
        <v>0</v>
      </c>
      <c r="F20" s="82">
        <f t="shared" si="3"/>
        <v>0</v>
      </c>
      <c r="G20" s="82">
        <f t="shared" si="2"/>
        <v>0</v>
      </c>
    </row>
    <row r="21" spans="1:7" x14ac:dyDescent="0.2">
      <c r="A21" s="83">
        <v>1260</v>
      </c>
      <c r="B21" s="69" t="s">
        <v>38</v>
      </c>
      <c r="C21" s="82">
        <v>-689486.33</v>
      </c>
      <c r="D21" s="82">
        <v>0</v>
      </c>
      <c r="E21" s="82">
        <v>0</v>
      </c>
      <c r="F21" s="82">
        <f t="shared" si="3"/>
        <v>-689486.33</v>
      </c>
      <c r="G21" s="82">
        <f t="shared" si="2"/>
        <v>0</v>
      </c>
    </row>
    <row r="22" spans="1:7" x14ac:dyDescent="0.2">
      <c r="A22" s="83">
        <v>1270</v>
      </c>
      <c r="B22" s="69" t="s">
        <v>39</v>
      </c>
      <c r="C22" s="82">
        <v>0</v>
      </c>
      <c r="D22" s="82">
        <v>0</v>
      </c>
      <c r="E22" s="82">
        <v>0</v>
      </c>
      <c r="F22" s="82">
        <f t="shared" si="3"/>
        <v>0</v>
      </c>
      <c r="G22" s="82">
        <f t="shared" si="2"/>
        <v>0</v>
      </c>
    </row>
    <row r="23" spans="1:7" x14ac:dyDescent="0.2">
      <c r="A23" s="83">
        <v>1280</v>
      </c>
      <c r="B23" s="69" t="s">
        <v>10</v>
      </c>
      <c r="C23" s="82">
        <v>0</v>
      </c>
      <c r="D23" s="82">
        <v>0</v>
      </c>
      <c r="E23" s="82">
        <v>0</v>
      </c>
      <c r="F23" s="82">
        <f t="shared" si="3"/>
        <v>0</v>
      </c>
      <c r="G23" s="82">
        <f t="shared" si="2"/>
        <v>0</v>
      </c>
    </row>
    <row r="24" spans="1:7" x14ac:dyDescent="0.2">
      <c r="A24" s="83">
        <v>1290</v>
      </c>
      <c r="B24" s="69" t="s">
        <v>40</v>
      </c>
      <c r="C24" s="82">
        <v>0</v>
      </c>
      <c r="D24" s="82">
        <v>0</v>
      </c>
      <c r="E24" s="82">
        <v>0</v>
      </c>
      <c r="F24" s="82">
        <f t="shared" si="3"/>
        <v>0</v>
      </c>
      <c r="G24" s="82">
        <f t="shared" si="2"/>
        <v>0</v>
      </c>
    </row>
    <row r="25" spans="1:7" x14ac:dyDescent="0.2">
      <c r="A25" s="85"/>
      <c r="B25" s="86"/>
      <c r="C25" s="87"/>
      <c r="D25" s="87"/>
      <c r="E25" s="87"/>
      <c r="F25" s="87"/>
      <c r="G25" s="87"/>
    </row>
    <row r="26" spans="1:7" x14ac:dyDescent="0.2">
      <c r="B26" s="574" t="s">
        <v>58</v>
      </c>
      <c r="C26" s="574"/>
      <c r="D26" s="574"/>
      <c r="E26" s="574"/>
      <c r="F26" s="574"/>
      <c r="G26" s="574"/>
    </row>
    <row r="30" spans="1:7" s="2" customFormat="1" x14ac:dyDescent="0.2">
      <c r="C30" s="4"/>
    </row>
    <row r="31" spans="1:7" s="2" customFormat="1" x14ac:dyDescent="0.2">
      <c r="B31" s="296"/>
      <c r="E31" s="296"/>
    </row>
    <row r="32" spans="1:7" s="2" customFormat="1" x14ac:dyDescent="0.2">
      <c r="B32" s="296"/>
      <c r="E32" s="296"/>
    </row>
    <row r="33" spans="2:5" s="2" customFormat="1" x14ac:dyDescent="0.2">
      <c r="B33" s="296"/>
      <c r="E33" s="296"/>
    </row>
    <row r="34" spans="2:5" x14ac:dyDescent="0.2">
      <c r="B34" s="297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43"/>
  <sheetViews>
    <sheetView showGridLines="0" zoomScaleNormal="100" workbookViewId="0">
      <selection activeCell="B39" sqref="B39:F43"/>
    </sheetView>
  </sheetViews>
  <sheetFormatPr baseColWidth="10" defaultRowHeight="11.25" x14ac:dyDescent="0.2"/>
  <cols>
    <col min="1" max="1" width="2.83203125" style="12" customWidth="1"/>
    <col min="2" max="2" width="35.83203125" style="17" customWidth="1"/>
    <col min="3" max="3" width="23.83203125" style="110" customWidth="1"/>
    <col min="4" max="6" width="18.83203125" style="110" customWidth="1"/>
    <col min="7" max="16384" width="12" style="89"/>
  </cols>
  <sheetData>
    <row r="1" spans="1:6" ht="39.950000000000003" customHeight="1" x14ac:dyDescent="0.2">
      <c r="A1" s="565" t="s">
        <v>1966</v>
      </c>
      <c r="B1" s="566"/>
      <c r="C1" s="566"/>
      <c r="D1" s="566"/>
      <c r="E1" s="566"/>
      <c r="F1" s="567"/>
    </row>
    <row r="2" spans="1:6" ht="35.1" customHeight="1" x14ac:dyDescent="0.2">
      <c r="A2" s="73"/>
      <c r="B2" s="90" t="s">
        <v>123</v>
      </c>
      <c r="C2" s="75" t="s">
        <v>124</v>
      </c>
      <c r="D2" s="75" t="s">
        <v>125</v>
      </c>
      <c r="E2" s="75" t="s">
        <v>126</v>
      </c>
      <c r="F2" s="75" t="s">
        <v>127</v>
      </c>
    </row>
    <row r="3" spans="1:6" s="95" customFormat="1" ht="11.25" customHeight="1" x14ac:dyDescent="0.2">
      <c r="A3" s="91" t="s">
        <v>128</v>
      </c>
      <c r="B3" s="92"/>
      <c r="C3" s="93"/>
      <c r="D3" s="93"/>
      <c r="E3" s="94">
        <f>SUM(E16+E29)</f>
        <v>0</v>
      </c>
      <c r="F3" s="94">
        <f>SUM(F16+F29)</f>
        <v>0</v>
      </c>
    </row>
    <row r="4" spans="1:6" ht="11.25" customHeight="1" x14ac:dyDescent="0.2">
      <c r="A4" s="96"/>
      <c r="B4" s="97" t="s">
        <v>129</v>
      </c>
      <c r="C4" s="82"/>
      <c r="D4" s="82"/>
      <c r="E4" s="82"/>
      <c r="F4" s="82"/>
    </row>
    <row r="5" spans="1:6" ht="11.25" customHeight="1" x14ac:dyDescent="0.2">
      <c r="A5" s="98" t="s">
        <v>130</v>
      </c>
      <c r="B5" s="99"/>
      <c r="C5" s="81"/>
      <c r="D5" s="81"/>
      <c r="E5" s="81">
        <f>SUM(E6:E8)</f>
        <v>0</v>
      </c>
      <c r="F5" s="81">
        <f>SUM(F6:F8)</f>
        <v>0</v>
      </c>
    </row>
    <row r="6" spans="1:6" ht="11.25" customHeight="1" x14ac:dyDescent="0.2">
      <c r="A6" s="96"/>
      <c r="B6" s="100" t="s">
        <v>131</v>
      </c>
      <c r="C6" s="101"/>
      <c r="D6" s="101"/>
      <c r="E6" s="82">
        <v>0</v>
      </c>
      <c r="F6" s="82">
        <v>0</v>
      </c>
    </row>
    <row r="7" spans="1:6" ht="11.25" customHeight="1" x14ac:dyDescent="0.2">
      <c r="A7" s="96"/>
      <c r="B7" s="100" t="s">
        <v>132</v>
      </c>
      <c r="C7" s="101"/>
      <c r="D7" s="101"/>
      <c r="E7" s="82">
        <v>0</v>
      </c>
      <c r="F7" s="82">
        <v>0</v>
      </c>
    </row>
    <row r="8" spans="1:6" ht="11.25" customHeight="1" x14ac:dyDescent="0.2">
      <c r="A8" s="96"/>
      <c r="B8" s="100" t="s">
        <v>133</v>
      </c>
      <c r="C8" s="101"/>
      <c r="D8" s="101"/>
      <c r="E8" s="82">
        <v>0</v>
      </c>
      <c r="F8" s="82">
        <v>0</v>
      </c>
    </row>
    <row r="9" spans="1:6" ht="11.25" customHeight="1" x14ac:dyDescent="0.2">
      <c r="A9" s="96"/>
      <c r="B9" s="100"/>
      <c r="C9" s="101"/>
      <c r="D9" s="101"/>
      <c r="E9" s="82"/>
      <c r="F9" s="82"/>
    </row>
    <row r="10" spans="1:6" ht="11.25" customHeight="1" x14ac:dyDescent="0.2">
      <c r="A10" s="98" t="s">
        <v>134</v>
      </c>
      <c r="B10" s="99"/>
      <c r="C10" s="102"/>
      <c r="D10" s="102"/>
      <c r="E10" s="81">
        <f>SUM(E11:E14)</f>
        <v>0</v>
      </c>
      <c r="F10" s="81">
        <f>SUM(F11:F14)</f>
        <v>0</v>
      </c>
    </row>
    <row r="11" spans="1:6" ht="11.25" customHeight="1" x14ac:dyDescent="0.2">
      <c r="A11" s="103"/>
      <c r="B11" s="100" t="s">
        <v>135</v>
      </c>
      <c r="C11" s="101"/>
      <c r="D11" s="101"/>
      <c r="E11" s="82">
        <v>0</v>
      </c>
      <c r="F11" s="82">
        <v>0</v>
      </c>
    </row>
    <row r="12" spans="1:6" ht="11.25" customHeight="1" x14ac:dyDescent="0.2">
      <c r="A12" s="103"/>
      <c r="B12" s="100" t="s">
        <v>136</v>
      </c>
      <c r="C12" s="101"/>
      <c r="D12" s="101"/>
      <c r="E12" s="82">
        <v>0</v>
      </c>
      <c r="F12" s="82">
        <v>0</v>
      </c>
    </row>
    <row r="13" spans="1:6" ht="11.25" customHeight="1" x14ac:dyDescent="0.2">
      <c r="A13" s="103"/>
      <c r="B13" s="100" t="s">
        <v>132</v>
      </c>
      <c r="C13" s="101"/>
      <c r="D13" s="101"/>
      <c r="E13" s="82">
        <v>0</v>
      </c>
      <c r="F13" s="82">
        <v>0</v>
      </c>
    </row>
    <row r="14" spans="1:6" ht="11.25" customHeight="1" x14ac:dyDescent="0.2">
      <c r="A14" s="103"/>
      <c r="B14" s="100" t="s">
        <v>133</v>
      </c>
      <c r="C14" s="101"/>
      <c r="D14" s="101"/>
      <c r="E14" s="82">
        <v>0</v>
      </c>
      <c r="F14" s="82">
        <v>0</v>
      </c>
    </row>
    <row r="15" spans="1:6" ht="11.25" customHeight="1" x14ac:dyDescent="0.2">
      <c r="A15" s="103"/>
      <c r="B15" s="100"/>
      <c r="C15" s="101"/>
      <c r="D15" s="101"/>
      <c r="E15" s="82"/>
      <c r="F15" s="82"/>
    </row>
    <row r="16" spans="1:6" ht="11.25" customHeight="1" x14ac:dyDescent="0.2">
      <c r="A16" s="103"/>
      <c r="B16" s="104" t="s">
        <v>137</v>
      </c>
      <c r="C16" s="102"/>
      <c r="D16" s="102"/>
      <c r="E16" s="81">
        <f>SUM(E10+E5)</f>
        <v>0</v>
      </c>
      <c r="F16" s="81">
        <f>SUM(F10+F5)</f>
        <v>0</v>
      </c>
    </row>
    <row r="17" spans="1:6" ht="11.25" customHeight="1" x14ac:dyDescent="0.2">
      <c r="A17" s="96"/>
      <c r="B17" s="97" t="s">
        <v>138</v>
      </c>
      <c r="C17" s="101"/>
      <c r="D17" s="101"/>
      <c r="E17" s="82"/>
      <c r="F17" s="82"/>
    </row>
    <row r="18" spans="1:6" ht="11.25" customHeight="1" x14ac:dyDescent="0.2">
      <c r="A18" s="98" t="s">
        <v>130</v>
      </c>
      <c r="B18" s="99"/>
      <c r="C18" s="101"/>
      <c r="D18" s="101"/>
      <c r="E18" s="81">
        <f>SUM(E19:E21)</f>
        <v>0</v>
      </c>
      <c r="F18" s="81">
        <f>SUM(F19:F21)</f>
        <v>0</v>
      </c>
    </row>
    <row r="19" spans="1:6" ht="11.25" customHeight="1" x14ac:dyDescent="0.2">
      <c r="A19" s="96"/>
      <c r="B19" s="100" t="s">
        <v>131</v>
      </c>
      <c r="C19" s="101"/>
      <c r="D19" s="101"/>
      <c r="E19" s="82">
        <v>0</v>
      </c>
      <c r="F19" s="82">
        <v>0</v>
      </c>
    </row>
    <row r="20" spans="1:6" ht="11.25" customHeight="1" x14ac:dyDescent="0.2">
      <c r="A20" s="96"/>
      <c r="B20" s="100" t="s">
        <v>132</v>
      </c>
      <c r="C20" s="101"/>
      <c r="D20" s="101"/>
      <c r="E20" s="82">
        <v>0</v>
      </c>
      <c r="F20" s="82">
        <v>0</v>
      </c>
    </row>
    <row r="21" spans="1:6" ht="11.25" customHeight="1" x14ac:dyDescent="0.2">
      <c r="A21" s="96"/>
      <c r="B21" s="100" t="s">
        <v>133</v>
      </c>
      <c r="C21" s="101"/>
      <c r="D21" s="101"/>
      <c r="E21" s="82">
        <v>0</v>
      </c>
      <c r="F21" s="82">
        <v>0</v>
      </c>
    </row>
    <row r="22" spans="1:6" ht="11.25" customHeight="1" x14ac:dyDescent="0.2">
      <c r="A22" s="96"/>
      <c r="B22" s="100"/>
      <c r="C22" s="101"/>
      <c r="D22" s="101"/>
      <c r="E22" s="82"/>
      <c r="F22" s="82"/>
    </row>
    <row r="23" spans="1:6" ht="11.25" customHeight="1" x14ac:dyDescent="0.2">
      <c r="A23" s="98" t="s">
        <v>134</v>
      </c>
      <c r="B23" s="99"/>
      <c r="C23" s="81"/>
      <c r="D23" s="81"/>
      <c r="E23" s="81">
        <f>SUM(E24:E27)</f>
        <v>0</v>
      </c>
      <c r="F23" s="81">
        <f>SUM(F24:F27)</f>
        <v>0</v>
      </c>
    </row>
    <row r="24" spans="1:6" ht="11.25" customHeight="1" x14ac:dyDescent="0.2">
      <c r="A24" s="103"/>
      <c r="B24" s="100" t="s">
        <v>135</v>
      </c>
      <c r="C24" s="82"/>
      <c r="D24" s="82"/>
      <c r="E24" s="82">
        <v>0</v>
      </c>
      <c r="F24" s="82">
        <v>0</v>
      </c>
    </row>
    <row r="25" spans="1:6" ht="11.25" customHeight="1" x14ac:dyDescent="0.2">
      <c r="A25" s="103"/>
      <c r="B25" s="100" t="s">
        <v>136</v>
      </c>
      <c r="C25" s="82"/>
      <c r="D25" s="82"/>
      <c r="E25" s="82">
        <v>0</v>
      </c>
      <c r="F25" s="82">
        <v>0</v>
      </c>
    </row>
    <row r="26" spans="1:6" ht="11.25" customHeight="1" x14ac:dyDescent="0.2">
      <c r="A26" s="103"/>
      <c r="B26" s="100" t="s">
        <v>132</v>
      </c>
      <c r="C26" s="82"/>
      <c r="D26" s="82"/>
      <c r="E26" s="82">
        <v>0</v>
      </c>
      <c r="F26" s="82">
        <v>0</v>
      </c>
    </row>
    <row r="27" spans="1:6" ht="11.25" customHeight="1" x14ac:dyDescent="0.2">
      <c r="A27" s="103"/>
      <c r="B27" s="100" t="s">
        <v>133</v>
      </c>
      <c r="C27" s="82"/>
      <c r="D27" s="82"/>
      <c r="E27" s="82">
        <v>0</v>
      </c>
      <c r="F27" s="82">
        <v>0</v>
      </c>
    </row>
    <row r="28" spans="1:6" ht="11.25" customHeight="1" x14ac:dyDescent="0.2">
      <c r="A28" s="103"/>
      <c r="B28" s="100"/>
      <c r="C28" s="82"/>
      <c r="D28" s="82"/>
      <c r="E28" s="82"/>
      <c r="F28" s="82"/>
    </row>
    <row r="29" spans="1:6" ht="11.25" customHeight="1" x14ac:dyDescent="0.2">
      <c r="A29" s="103"/>
      <c r="B29" s="104" t="s">
        <v>139</v>
      </c>
      <c r="C29" s="81"/>
      <c r="D29" s="81"/>
      <c r="E29" s="81">
        <f>SUM(E18+E23)</f>
        <v>0</v>
      </c>
      <c r="F29" s="81">
        <f>SUM(F18+F23)</f>
        <v>0</v>
      </c>
    </row>
    <row r="30" spans="1:6" ht="11.25" customHeight="1" x14ac:dyDescent="0.2">
      <c r="A30" s="103"/>
      <c r="B30" s="104"/>
      <c r="C30" s="81"/>
      <c r="D30" s="81"/>
      <c r="E30" s="81"/>
      <c r="F30" s="81"/>
    </row>
    <row r="31" spans="1:6" ht="11.25" customHeight="1" x14ac:dyDescent="0.2">
      <c r="A31" s="105" t="s">
        <v>140</v>
      </c>
      <c r="B31" s="106"/>
      <c r="C31" s="81"/>
      <c r="D31" s="81"/>
      <c r="E31" s="81">
        <v>1910795.73</v>
      </c>
      <c r="F31" s="81">
        <v>1355950.55</v>
      </c>
    </row>
    <row r="32" spans="1:6" ht="11.25" customHeight="1" x14ac:dyDescent="0.2">
      <c r="A32" s="105"/>
      <c r="B32" s="106"/>
      <c r="C32" s="81"/>
      <c r="D32" s="81"/>
      <c r="E32" s="81"/>
      <c r="F32" s="81"/>
    </row>
    <row r="33" spans="1:6" ht="11.25" customHeight="1" x14ac:dyDescent="0.2">
      <c r="A33" s="96"/>
      <c r="B33" s="99" t="s">
        <v>141</v>
      </c>
      <c r="C33" s="81"/>
      <c r="D33" s="81"/>
      <c r="E33" s="81">
        <f>SUM(E31+E3)</f>
        <v>1910795.73</v>
      </c>
      <c r="F33" s="81">
        <f>SUM(F31+F3)</f>
        <v>1355950.55</v>
      </c>
    </row>
    <row r="34" spans="1:6" x14ac:dyDescent="0.2">
      <c r="A34" s="107"/>
      <c r="B34" s="108"/>
      <c r="C34" s="109"/>
      <c r="D34" s="109"/>
      <c r="E34" s="109"/>
      <c r="F34" s="109"/>
    </row>
    <row r="35" spans="1:6" x14ac:dyDescent="0.2">
      <c r="A35" s="575" t="s">
        <v>58</v>
      </c>
      <c r="B35" s="575"/>
      <c r="C35" s="575"/>
      <c r="D35" s="575"/>
      <c r="E35" s="575"/>
      <c r="F35" s="575"/>
    </row>
    <row r="39" spans="1:6" x14ac:dyDescent="0.2">
      <c r="B39" s="296"/>
      <c r="C39" s="2"/>
      <c r="D39" s="2"/>
      <c r="E39" s="296"/>
      <c r="F39" s="2"/>
    </row>
    <row r="40" spans="1:6" x14ac:dyDescent="0.2">
      <c r="B40" s="296"/>
      <c r="C40" s="2"/>
      <c r="D40" s="2"/>
      <c r="E40" s="296"/>
      <c r="F40" s="2"/>
    </row>
    <row r="41" spans="1:6" x14ac:dyDescent="0.2">
      <c r="B41" s="296"/>
      <c r="C41" s="2"/>
      <c r="D41" s="2"/>
      <c r="E41" s="296"/>
      <c r="F41" s="2"/>
    </row>
    <row r="42" spans="1:6" x14ac:dyDescent="0.2">
      <c r="B42" s="297"/>
      <c r="C42" s="72"/>
      <c r="D42" s="72"/>
      <c r="E42" s="72"/>
      <c r="F42" s="72"/>
    </row>
    <row r="43" spans="1:6" x14ac:dyDescent="0.2">
      <c r="B43" s="72"/>
      <c r="C43" s="72"/>
      <c r="D43" s="72"/>
      <c r="E43" s="72"/>
      <c r="F43" s="7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49"/>
  <sheetViews>
    <sheetView showGridLines="0" topLeftCell="A37" zoomScale="110" zoomScaleNormal="110" workbookViewId="0">
      <selection activeCell="A43" sqref="A43:XFD48"/>
    </sheetView>
  </sheetViews>
  <sheetFormatPr baseColWidth="10" defaultColWidth="12" defaultRowHeight="11.25" x14ac:dyDescent="0.2"/>
  <cols>
    <col min="1" max="1" width="57.83203125" style="17" customWidth="1"/>
    <col min="2" max="2" width="23.83203125" style="18" customWidth="1"/>
    <col min="3" max="3" width="24" style="18" customWidth="1"/>
    <col min="4" max="5" width="22.33203125" style="18" customWidth="1"/>
    <col min="6" max="6" width="18.33203125" style="18" customWidth="1"/>
    <col min="7" max="16384" width="12" style="12"/>
  </cols>
  <sheetData>
    <row r="1" spans="1:6" ht="56.25" customHeight="1" x14ac:dyDescent="0.2">
      <c r="A1" s="565" t="s">
        <v>1967</v>
      </c>
      <c r="B1" s="566"/>
      <c r="C1" s="566"/>
      <c r="D1" s="566"/>
      <c r="E1" s="566"/>
      <c r="F1" s="567"/>
    </row>
    <row r="2" spans="1:6" s="17" customFormat="1" ht="50.1" customHeight="1" x14ac:dyDescent="0.2">
      <c r="A2" s="111" t="s">
        <v>117</v>
      </c>
      <c r="B2" s="347" t="s">
        <v>142</v>
      </c>
      <c r="C2" s="347" t="s">
        <v>143</v>
      </c>
      <c r="D2" s="347" t="s">
        <v>144</v>
      </c>
      <c r="E2" s="347" t="s">
        <v>145</v>
      </c>
      <c r="F2" s="347" t="s">
        <v>146</v>
      </c>
    </row>
    <row r="3" spans="1:6" s="17" customFormat="1" ht="9" customHeight="1" x14ac:dyDescent="0.2">
      <c r="A3" s="112"/>
      <c r="B3" s="348"/>
      <c r="C3" s="348"/>
      <c r="D3" s="348"/>
      <c r="E3" s="348"/>
      <c r="F3" s="348"/>
    </row>
    <row r="4" spans="1:6" x14ac:dyDescent="0.2">
      <c r="A4" s="113" t="s">
        <v>147</v>
      </c>
      <c r="B4" s="114">
        <f>+B5+B6+B7</f>
        <v>78166852.340000004</v>
      </c>
      <c r="C4" s="115"/>
      <c r="D4" s="115"/>
      <c r="E4" s="115"/>
      <c r="F4" s="114">
        <f>+B4</f>
        <v>78166852.340000004</v>
      </c>
    </row>
    <row r="5" spans="1:6" x14ac:dyDescent="0.2">
      <c r="A5" s="116" t="s">
        <v>2</v>
      </c>
      <c r="B5" s="117">
        <v>78166852.340000004</v>
      </c>
      <c r="C5" s="115"/>
      <c r="D5" s="115"/>
      <c r="E5" s="115"/>
      <c r="F5" s="117">
        <f>+B5</f>
        <v>78166852.340000004</v>
      </c>
    </row>
    <row r="6" spans="1:6" x14ac:dyDescent="0.2">
      <c r="A6" s="116" t="s">
        <v>18</v>
      </c>
      <c r="B6" s="117">
        <v>0</v>
      </c>
      <c r="C6" s="115"/>
      <c r="D6" s="115"/>
      <c r="E6" s="115"/>
      <c r="F6" s="117">
        <f>+B6</f>
        <v>0</v>
      </c>
    </row>
    <row r="7" spans="1:6" x14ac:dyDescent="0.2">
      <c r="A7" s="116" t="s">
        <v>51</v>
      </c>
      <c r="B7" s="117">
        <v>0</v>
      </c>
      <c r="C7" s="115"/>
      <c r="D7" s="115"/>
      <c r="E7" s="115"/>
      <c r="F7" s="117">
        <f>+B7</f>
        <v>0</v>
      </c>
    </row>
    <row r="8" spans="1:6" ht="9" customHeight="1" x14ac:dyDescent="0.2">
      <c r="A8" s="116"/>
      <c r="B8" s="117"/>
      <c r="C8" s="117"/>
      <c r="D8" s="117"/>
      <c r="E8" s="117"/>
      <c r="F8" s="117"/>
    </row>
    <row r="9" spans="1:6" x14ac:dyDescent="0.2">
      <c r="A9" s="113" t="s">
        <v>148</v>
      </c>
      <c r="B9" s="115"/>
      <c r="C9" s="114">
        <f>+C11+C12+C13+C14</f>
        <v>-9826701.7599999998</v>
      </c>
      <c r="D9" s="114">
        <f>+D10</f>
        <v>56155.28</v>
      </c>
      <c r="E9" s="115"/>
      <c r="F9" s="114">
        <f>+C9+D9</f>
        <v>-9770546.4800000004</v>
      </c>
    </row>
    <row r="10" spans="1:6" x14ac:dyDescent="0.2">
      <c r="A10" s="116" t="s">
        <v>113</v>
      </c>
      <c r="B10" s="115"/>
      <c r="C10" s="115"/>
      <c r="D10" s="117">
        <v>56155.28</v>
      </c>
      <c r="E10" s="115"/>
      <c r="F10" s="117">
        <f>+D10</f>
        <v>56155.28</v>
      </c>
    </row>
    <row r="11" spans="1:6" x14ac:dyDescent="0.2">
      <c r="A11" s="116" t="s">
        <v>19</v>
      </c>
      <c r="B11" s="115"/>
      <c r="C11" s="117">
        <v>-9826701.7599999998</v>
      </c>
      <c r="D11" s="115"/>
      <c r="E11" s="115"/>
      <c r="F11" s="117">
        <f>+C11</f>
        <v>-9826701.7599999998</v>
      </c>
    </row>
    <row r="12" spans="1:6" x14ac:dyDescent="0.2">
      <c r="A12" s="116" t="s">
        <v>149</v>
      </c>
      <c r="B12" s="115"/>
      <c r="C12" s="117">
        <v>0</v>
      </c>
      <c r="D12" s="115"/>
      <c r="E12" s="115"/>
      <c r="F12" s="117">
        <f t="shared" ref="F12:F14" si="0">+C12</f>
        <v>0</v>
      </c>
    </row>
    <row r="13" spans="1:6" x14ac:dyDescent="0.2">
      <c r="A13" s="116" t="s">
        <v>4</v>
      </c>
      <c r="B13" s="115"/>
      <c r="C13" s="117">
        <v>0</v>
      </c>
      <c r="D13" s="115"/>
      <c r="E13" s="115"/>
      <c r="F13" s="117">
        <f t="shared" si="0"/>
        <v>0</v>
      </c>
    </row>
    <row r="14" spans="1:6" x14ac:dyDescent="0.2">
      <c r="A14" s="116" t="s">
        <v>53</v>
      </c>
      <c r="B14" s="115"/>
      <c r="C14" s="117">
        <v>0</v>
      </c>
      <c r="D14" s="115"/>
      <c r="E14" s="115"/>
      <c r="F14" s="117">
        <f t="shared" si="0"/>
        <v>0</v>
      </c>
    </row>
    <row r="15" spans="1:6" ht="9" customHeight="1" x14ac:dyDescent="0.2">
      <c r="A15" s="116"/>
      <c r="B15" s="117"/>
      <c r="C15" s="117"/>
      <c r="D15" s="117"/>
      <c r="E15" s="117"/>
      <c r="F15" s="117"/>
    </row>
    <row r="16" spans="1:6" ht="22.5" x14ac:dyDescent="0.2">
      <c r="A16" s="113" t="s">
        <v>150</v>
      </c>
      <c r="B16" s="115"/>
      <c r="C16" s="115"/>
      <c r="D16" s="115"/>
      <c r="E16" s="114">
        <f>+E17+E18</f>
        <v>0</v>
      </c>
      <c r="F16" s="114">
        <f>+E16</f>
        <v>0</v>
      </c>
    </row>
    <row r="17" spans="1:6" x14ac:dyDescent="0.2">
      <c r="A17" s="116" t="s">
        <v>20</v>
      </c>
      <c r="B17" s="115"/>
      <c r="C17" s="115"/>
      <c r="D17" s="115"/>
      <c r="E17" s="117">
        <v>0</v>
      </c>
      <c r="F17" s="117">
        <f>+E17</f>
        <v>0</v>
      </c>
    </row>
    <row r="18" spans="1:6" x14ac:dyDescent="0.2">
      <c r="A18" s="116" t="s">
        <v>21</v>
      </c>
      <c r="B18" s="115"/>
      <c r="C18" s="115"/>
      <c r="D18" s="115"/>
      <c r="E18" s="117">
        <v>0</v>
      </c>
      <c r="F18" s="117">
        <f>+E18</f>
        <v>0</v>
      </c>
    </row>
    <row r="19" spans="1:6" ht="9" customHeight="1" x14ac:dyDescent="0.2">
      <c r="A19" s="116"/>
      <c r="B19" s="117"/>
      <c r="C19" s="117"/>
      <c r="D19" s="117"/>
      <c r="E19" s="117"/>
      <c r="F19" s="117"/>
    </row>
    <row r="20" spans="1:6" x14ac:dyDescent="0.2">
      <c r="A20" s="113" t="s">
        <v>151</v>
      </c>
      <c r="B20" s="114">
        <f>+B4</f>
        <v>78166852.340000004</v>
      </c>
      <c r="C20" s="114">
        <f>+C9</f>
        <v>-9826701.7599999998</v>
      </c>
      <c r="D20" s="114">
        <f>+D9</f>
        <v>56155.28</v>
      </c>
      <c r="E20" s="114">
        <f>+E16</f>
        <v>0</v>
      </c>
      <c r="F20" s="114">
        <f>+B20+C20+D20+E20</f>
        <v>68396305.859999999</v>
      </c>
    </row>
    <row r="21" spans="1:6" ht="9" customHeight="1" x14ac:dyDescent="0.2">
      <c r="A21" s="113"/>
      <c r="B21" s="114"/>
      <c r="C21" s="114"/>
      <c r="D21" s="114"/>
      <c r="E21" s="114"/>
      <c r="F21" s="114"/>
    </row>
    <row r="22" spans="1:6" ht="22.5" x14ac:dyDescent="0.2">
      <c r="A22" s="113" t="s">
        <v>152</v>
      </c>
      <c r="B22" s="114">
        <f>+B23+B24+B25</f>
        <v>0</v>
      </c>
      <c r="C22" s="115"/>
      <c r="D22" s="115"/>
      <c r="E22" s="118"/>
      <c r="F22" s="114">
        <f>+B22</f>
        <v>0</v>
      </c>
    </row>
    <row r="23" spans="1:6" x14ac:dyDescent="0.2">
      <c r="A23" s="116" t="s">
        <v>2</v>
      </c>
      <c r="B23" s="117">
        <v>0</v>
      </c>
      <c r="C23" s="115"/>
      <c r="D23" s="115"/>
      <c r="E23" s="115"/>
      <c r="F23" s="117">
        <f>+B23</f>
        <v>0</v>
      </c>
    </row>
    <row r="24" spans="1:6" x14ac:dyDescent="0.2">
      <c r="A24" s="116" t="s">
        <v>18</v>
      </c>
      <c r="B24" s="117">
        <v>0</v>
      </c>
      <c r="C24" s="115"/>
      <c r="D24" s="115"/>
      <c r="E24" s="115"/>
      <c r="F24" s="117">
        <f t="shared" ref="F24:F25" si="1">+B24</f>
        <v>0</v>
      </c>
    </row>
    <row r="25" spans="1:6" x14ac:dyDescent="0.2">
      <c r="A25" s="116" t="s">
        <v>51</v>
      </c>
      <c r="B25" s="117">
        <v>0</v>
      </c>
      <c r="C25" s="115"/>
      <c r="D25" s="115"/>
      <c r="E25" s="115"/>
      <c r="F25" s="117">
        <f t="shared" si="1"/>
        <v>0</v>
      </c>
    </row>
    <row r="26" spans="1:6" ht="9" customHeight="1" x14ac:dyDescent="0.2">
      <c r="A26" s="116"/>
      <c r="B26" s="117"/>
      <c r="C26" s="117"/>
      <c r="D26" s="117"/>
      <c r="E26" s="117"/>
      <c r="F26" s="117"/>
    </row>
    <row r="27" spans="1:6" ht="22.5" x14ac:dyDescent="0.2">
      <c r="A27" s="113" t="s">
        <v>153</v>
      </c>
      <c r="B27" s="115"/>
      <c r="C27" s="114">
        <f>+C29</f>
        <v>-1224617.95</v>
      </c>
      <c r="D27" s="114">
        <f>+D28+D29+D30+D31+D32</f>
        <v>2236901.1300000004</v>
      </c>
      <c r="E27" s="118"/>
      <c r="F27" s="114">
        <f>+C27+D27</f>
        <v>1012283.1800000004</v>
      </c>
    </row>
    <row r="28" spans="1:6" x14ac:dyDescent="0.2">
      <c r="A28" s="116" t="s">
        <v>113</v>
      </c>
      <c r="B28" s="115"/>
      <c r="C28" s="115"/>
      <c r="D28" s="117">
        <v>2293056.41</v>
      </c>
      <c r="E28" s="115"/>
      <c r="F28" s="117">
        <f>+D28</f>
        <v>2293056.41</v>
      </c>
    </row>
    <row r="29" spans="1:6" x14ac:dyDescent="0.2">
      <c r="A29" s="116" t="s">
        <v>19</v>
      </c>
      <c r="B29" s="115"/>
      <c r="C29" s="117">
        <v>-1224617.95</v>
      </c>
      <c r="D29" s="117">
        <v>-56155.28</v>
      </c>
      <c r="E29" s="115"/>
      <c r="F29" s="117">
        <f>+C29+D29</f>
        <v>-1280773.23</v>
      </c>
    </row>
    <row r="30" spans="1:6" x14ac:dyDescent="0.2">
      <c r="A30" s="116" t="s">
        <v>149</v>
      </c>
      <c r="B30" s="115"/>
      <c r="C30" s="119"/>
      <c r="D30" s="120">
        <v>0</v>
      </c>
      <c r="E30" s="119"/>
      <c r="F30" s="117">
        <f>+D30</f>
        <v>0</v>
      </c>
    </row>
    <row r="31" spans="1:6" x14ac:dyDescent="0.2">
      <c r="A31" s="116" t="s">
        <v>4</v>
      </c>
      <c r="B31" s="115"/>
      <c r="C31" s="119"/>
      <c r="D31" s="120">
        <v>0</v>
      </c>
      <c r="E31" s="119"/>
      <c r="F31" s="117">
        <f>+D31</f>
        <v>0</v>
      </c>
    </row>
    <row r="32" spans="1:6" x14ac:dyDescent="0.2">
      <c r="A32" s="116" t="s">
        <v>53</v>
      </c>
      <c r="B32" s="115"/>
      <c r="C32" s="119"/>
      <c r="D32" s="120">
        <v>0</v>
      </c>
      <c r="E32" s="119"/>
      <c r="F32" s="117">
        <f>+D32</f>
        <v>0</v>
      </c>
    </row>
    <row r="33" spans="1:6" ht="9" customHeight="1" x14ac:dyDescent="0.2">
      <c r="A33" s="116"/>
      <c r="B33" s="117"/>
      <c r="C33" s="120"/>
      <c r="D33" s="120"/>
      <c r="E33" s="120"/>
      <c r="F33" s="117"/>
    </row>
    <row r="34" spans="1:6" ht="22.5" x14ac:dyDescent="0.2">
      <c r="A34" s="121" t="s">
        <v>154</v>
      </c>
      <c r="B34" s="115"/>
      <c r="C34" s="115"/>
      <c r="D34" s="115"/>
      <c r="E34" s="114">
        <f>+E35+E36</f>
        <v>0</v>
      </c>
      <c r="F34" s="114">
        <f>+E34</f>
        <v>0</v>
      </c>
    </row>
    <row r="35" spans="1:6" x14ac:dyDescent="0.2">
      <c r="A35" s="116" t="s">
        <v>20</v>
      </c>
      <c r="B35" s="115"/>
      <c r="C35" s="115"/>
      <c r="D35" s="115"/>
      <c r="E35" s="117">
        <v>0</v>
      </c>
      <c r="F35" s="117">
        <f>+E35</f>
        <v>0</v>
      </c>
    </row>
    <row r="36" spans="1:6" x14ac:dyDescent="0.2">
      <c r="A36" s="116" t="s">
        <v>21</v>
      </c>
      <c r="B36" s="115"/>
      <c r="C36" s="115"/>
      <c r="D36" s="115"/>
      <c r="E36" s="117">
        <v>0</v>
      </c>
      <c r="F36" s="117">
        <f>+E36</f>
        <v>0</v>
      </c>
    </row>
    <row r="37" spans="1:6" ht="9" customHeight="1" x14ac:dyDescent="0.2">
      <c r="A37" s="116"/>
      <c r="B37" s="117"/>
      <c r="C37" s="120"/>
      <c r="D37" s="120"/>
      <c r="E37" s="117"/>
      <c r="F37" s="117"/>
    </row>
    <row r="38" spans="1:6" ht="20.100000000000001" customHeight="1" x14ac:dyDescent="0.2">
      <c r="A38" s="122" t="s">
        <v>155</v>
      </c>
      <c r="B38" s="123">
        <f>+B20+B22</f>
        <v>78166852.340000004</v>
      </c>
      <c r="C38" s="123">
        <f>+C20+C27</f>
        <v>-11051319.709999999</v>
      </c>
      <c r="D38" s="123">
        <f>+D20+D27</f>
        <v>2293056.41</v>
      </c>
      <c r="E38" s="123">
        <f>+E20+E34</f>
        <v>0</v>
      </c>
      <c r="F38" s="123">
        <f>+B38+C38+D38+E38</f>
        <v>69408589.040000007</v>
      </c>
    </row>
    <row r="39" spans="1:6" x14ac:dyDescent="0.2">
      <c r="A39" s="70"/>
      <c r="B39" s="124"/>
      <c r="C39" s="124"/>
      <c r="D39" s="124"/>
      <c r="E39" s="124"/>
      <c r="F39" s="124"/>
    </row>
    <row r="40" spans="1:6" x14ac:dyDescent="0.2">
      <c r="A40" s="36" t="s">
        <v>58</v>
      </c>
    </row>
    <row r="41" spans="1:6" x14ac:dyDescent="0.2">
      <c r="A41" s="125"/>
      <c r="B41" s="126"/>
    </row>
    <row r="42" spans="1:6" x14ac:dyDescent="0.2">
      <c r="A42" s="125"/>
      <c r="B42" s="126"/>
    </row>
    <row r="44" spans="1:6" x14ac:dyDescent="0.2">
      <c r="B44" s="126"/>
    </row>
    <row r="45" spans="1:6" x14ac:dyDescent="0.2">
      <c r="B45" s="296"/>
      <c r="C45" s="2"/>
      <c r="D45" s="2"/>
      <c r="E45" s="296"/>
      <c r="F45" s="2"/>
    </row>
    <row r="46" spans="1:6" x14ac:dyDescent="0.2">
      <c r="B46" s="296"/>
      <c r="C46" s="2"/>
      <c r="D46" s="2"/>
      <c r="E46" s="296"/>
      <c r="F46" s="2"/>
    </row>
    <row r="47" spans="1:6" x14ac:dyDescent="0.2">
      <c r="B47" s="296"/>
      <c r="C47" s="2"/>
      <c r="D47" s="2"/>
      <c r="E47" s="296"/>
      <c r="F47" s="2"/>
    </row>
    <row r="48" spans="1:6" x14ac:dyDescent="0.2">
      <c r="B48" s="297"/>
      <c r="C48" s="72"/>
      <c r="D48" s="72"/>
      <c r="E48" s="72"/>
      <c r="F48" s="72"/>
    </row>
    <row r="49" spans="2:6" x14ac:dyDescent="0.2">
      <c r="B49" s="72"/>
      <c r="C49" s="72"/>
      <c r="D49" s="72"/>
      <c r="E49" s="72"/>
      <c r="F49" s="7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2"/>
  <sheetViews>
    <sheetView showGridLines="0" topLeftCell="A55" zoomScaleNormal="100" workbookViewId="0">
      <selection activeCell="A68" sqref="A68:XFD75"/>
    </sheetView>
  </sheetViews>
  <sheetFormatPr baseColWidth="10" defaultColWidth="12" defaultRowHeight="11.25" x14ac:dyDescent="0.2"/>
  <cols>
    <col min="1" max="2" width="1.83203125" style="89" customWidth="1"/>
    <col min="3" max="3" width="75" style="89" bestFit="1" customWidth="1"/>
    <col min="4" max="5" width="25.83203125" style="89" customWidth="1"/>
    <col min="6" max="16384" width="12" style="89"/>
  </cols>
  <sheetData>
    <row r="1" spans="1:5" ht="39.950000000000003" customHeight="1" x14ac:dyDescent="0.2">
      <c r="A1" s="570" t="s">
        <v>1968</v>
      </c>
      <c r="B1" s="571"/>
      <c r="C1" s="571"/>
      <c r="D1" s="571"/>
      <c r="E1" s="572"/>
    </row>
    <row r="2" spans="1:5" ht="15" customHeight="1" x14ac:dyDescent="0.2">
      <c r="A2" s="576" t="s">
        <v>117</v>
      </c>
      <c r="B2" s="577"/>
      <c r="C2" s="577"/>
      <c r="D2" s="326">
        <v>2020</v>
      </c>
      <c r="E2" s="90">
        <v>2019</v>
      </c>
    </row>
    <row r="3" spans="1:5" ht="15" customHeight="1" x14ac:dyDescent="0.2">
      <c r="A3" s="127"/>
      <c r="C3" s="128"/>
      <c r="D3" s="128"/>
      <c r="E3" s="129"/>
    </row>
    <row r="4" spans="1:5" x14ac:dyDescent="0.2">
      <c r="A4" s="130" t="s">
        <v>156</v>
      </c>
      <c r="C4" s="131"/>
      <c r="D4" s="132"/>
      <c r="E4" s="133"/>
    </row>
    <row r="5" spans="1:5" x14ac:dyDescent="0.2">
      <c r="A5" s="127"/>
      <c r="B5" s="134" t="s">
        <v>114</v>
      </c>
      <c r="C5" s="135"/>
      <c r="D5" s="136">
        <f>SUM(D6:D15)</f>
        <v>12526368.199999999</v>
      </c>
      <c r="E5" s="137">
        <f>SUM(E6:E15)</f>
        <v>16533849.539999999</v>
      </c>
    </row>
    <row r="6" spans="1:5" x14ac:dyDescent="0.2">
      <c r="A6" s="138">
        <v>4110</v>
      </c>
      <c r="C6" s="69" t="s">
        <v>62</v>
      </c>
      <c r="D6" s="110">
        <v>0</v>
      </c>
      <c r="E6" s="139">
        <v>0</v>
      </c>
    </row>
    <row r="7" spans="1:5" x14ac:dyDescent="0.2">
      <c r="A7" s="138">
        <v>4120</v>
      </c>
      <c r="C7" s="69" t="s">
        <v>63</v>
      </c>
      <c r="D7" s="110">
        <v>0</v>
      </c>
      <c r="E7" s="139">
        <v>0</v>
      </c>
    </row>
    <row r="8" spans="1:5" x14ac:dyDescent="0.2">
      <c r="A8" s="138">
        <v>4130</v>
      </c>
      <c r="C8" s="69" t="s">
        <v>64</v>
      </c>
      <c r="D8" s="110">
        <v>0</v>
      </c>
      <c r="E8" s="139">
        <v>0</v>
      </c>
    </row>
    <row r="9" spans="1:5" x14ac:dyDescent="0.2">
      <c r="A9" s="138">
        <v>4140</v>
      </c>
      <c r="C9" s="69" t="s">
        <v>65</v>
      </c>
      <c r="D9" s="110">
        <v>0</v>
      </c>
      <c r="E9" s="139">
        <v>0</v>
      </c>
    </row>
    <row r="10" spans="1:5" x14ac:dyDescent="0.2">
      <c r="A10" s="138">
        <v>4150</v>
      </c>
      <c r="C10" s="69" t="s">
        <v>66</v>
      </c>
      <c r="D10" s="110">
        <v>0</v>
      </c>
      <c r="E10" s="139">
        <v>0</v>
      </c>
    </row>
    <row r="11" spans="1:5" x14ac:dyDescent="0.2">
      <c r="A11" s="138">
        <v>4160</v>
      </c>
      <c r="C11" s="69" t="s">
        <v>67</v>
      </c>
      <c r="D11" s="110">
        <v>0</v>
      </c>
      <c r="E11" s="139">
        <v>0</v>
      </c>
    </row>
    <row r="12" spans="1:5" x14ac:dyDescent="0.2">
      <c r="A12" s="138">
        <v>4170</v>
      </c>
      <c r="C12" s="69" t="s">
        <v>68</v>
      </c>
      <c r="D12" s="110">
        <v>51528.92</v>
      </c>
      <c r="E12" s="139">
        <v>270878.26</v>
      </c>
    </row>
    <row r="13" spans="1:5" ht="22.5" x14ac:dyDescent="0.2">
      <c r="A13" s="138">
        <v>4210</v>
      </c>
      <c r="C13" s="69" t="s">
        <v>157</v>
      </c>
      <c r="D13" s="110">
        <v>5050325.1100000003</v>
      </c>
      <c r="E13" s="139">
        <v>6594187.9500000002</v>
      </c>
    </row>
    <row r="14" spans="1:5" x14ac:dyDescent="0.2">
      <c r="A14" s="138">
        <v>4220</v>
      </c>
      <c r="C14" s="69" t="s">
        <v>158</v>
      </c>
      <c r="D14" s="110">
        <v>7424012.0800000001</v>
      </c>
      <c r="E14" s="139">
        <v>9651790.5299999993</v>
      </c>
    </row>
    <row r="15" spans="1:5" x14ac:dyDescent="0.2">
      <c r="A15" s="138" t="s">
        <v>61</v>
      </c>
      <c r="C15" s="69" t="s">
        <v>159</v>
      </c>
      <c r="D15" s="110">
        <v>502.09</v>
      </c>
      <c r="E15" s="139">
        <v>16992.8</v>
      </c>
    </row>
    <row r="16" spans="1:5" x14ac:dyDescent="0.2">
      <c r="A16" s="138" t="s">
        <v>160</v>
      </c>
      <c r="B16" s="134" t="s">
        <v>115</v>
      </c>
      <c r="C16" s="135"/>
      <c r="D16" s="136">
        <f>SUM(D17:D32)</f>
        <v>10233311.789999999</v>
      </c>
      <c r="E16" s="137">
        <f>SUM(E17:E32)</f>
        <v>15992758.620000001</v>
      </c>
    </row>
    <row r="17" spans="1:5" x14ac:dyDescent="0.2">
      <c r="A17" s="138">
        <v>5110</v>
      </c>
      <c r="C17" s="69" t="s">
        <v>81</v>
      </c>
      <c r="D17" s="110">
        <v>9061095.2599999998</v>
      </c>
      <c r="E17" s="139">
        <v>13102479.9</v>
      </c>
    </row>
    <row r="18" spans="1:5" x14ac:dyDescent="0.2">
      <c r="A18" s="138">
        <v>5120</v>
      </c>
      <c r="C18" s="69" t="s">
        <v>82</v>
      </c>
      <c r="D18" s="110">
        <v>89490.1</v>
      </c>
      <c r="E18" s="139">
        <v>474549.33</v>
      </c>
    </row>
    <row r="19" spans="1:5" x14ac:dyDescent="0.2">
      <c r="A19" s="138">
        <v>5130</v>
      </c>
      <c r="C19" s="69" t="s">
        <v>83</v>
      </c>
      <c r="D19" s="110">
        <v>1003987.43</v>
      </c>
      <c r="E19" s="139">
        <v>2191479.39</v>
      </c>
    </row>
    <row r="20" spans="1:5" x14ac:dyDescent="0.2">
      <c r="A20" s="138">
        <v>5210</v>
      </c>
      <c r="C20" s="69" t="s">
        <v>85</v>
      </c>
      <c r="D20" s="110">
        <v>0</v>
      </c>
      <c r="E20" s="139">
        <v>0</v>
      </c>
    </row>
    <row r="21" spans="1:5" x14ac:dyDescent="0.2">
      <c r="A21" s="138">
        <v>5220</v>
      </c>
      <c r="C21" s="69" t="s">
        <v>161</v>
      </c>
      <c r="D21" s="110">
        <v>0</v>
      </c>
      <c r="E21" s="139">
        <v>0</v>
      </c>
    </row>
    <row r="22" spans="1:5" x14ac:dyDescent="0.2">
      <c r="A22" s="138">
        <v>5230</v>
      </c>
      <c r="C22" s="69" t="s">
        <v>162</v>
      </c>
      <c r="D22" s="110">
        <v>0</v>
      </c>
      <c r="E22" s="139">
        <v>0</v>
      </c>
    </row>
    <row r="23" spans="1:5" x14ac:dyDescent="0.2">
      <c r="A23" s="138">
        <v>5240</v>
      </c>
      <c r="C23" s="69" t="s">
        <v>88</v>
      </c>
      <c r="D23" s="110">
        <v>78739</v>
      </c>
      <c r="E23" s="139">
        <v>224250</v>
      </c>
    </row>
    <row r="24" spans="1:5" x14ac:dyDescent="0.2">
      <c r="A24" s="138">
        <v>5250</v>
      </c>
      <c r="C24" s="69" t="s">
        <v>89</v>
      </c>
      <c r="D24" s="110">
        <v>0</v>
      </c>
      <c r="E24" s="139">
        <v>0</v>
      </c>
    </row>
    <row r="25" spans="1:5" x14ac:dyDescent="0.2">
      <c r="A25" s="138">
        <v>5260</v>
      </c>
      <c r="C25" s="69" t="s">
        <v>90</v>
      </c>
      <c r="D25" s="110">
        <v>0</v>
      </c>
      <c r="E25" s="139">
        <v>0</v>
      </c>
    </row>
    <row r="26" spans="1:5" x14ac:dyDescent="0.2">
      <c r="A26" s="138">
        <v>5270</v>
      </c>
      <c r="C26" s="69" t="s">
        <v>91</v>
      </c>
      <c r="D26" s="110">
        <v>0</v>
      </c>
      <c r="E26" s="139">
        <v>0</v>
      </c>
    </row>
    <row r="27" spans="1:5" x14ac:dyDescent="0.2">
      <c r="A27" s="138">
        <v>5280</v>
      </c>
      <c r="C27" s="69" t="s">
        <v>92</v>
      </c>
      <c r="D27" s="110">
        <v>0</v>
      </c>
      <c r="E27" s="139">
        <v>0</v>
      </c>
    </row>
    <row r="28" spans="1:5" x14ac:dyDescent="0.2">
      <c r="A28" s="138">
        <v>5290</v>
      </c>
      <c r="C28" s="69" t="s">
        <v>93</v>
      </c>
      <c r="D28" s="110">
        <v>0</v>
      </c>
      <c r="E28" s="139">
        <v>0</v>
      </c>
    </row>
    <row r="29" spans="1:5" x14ac:dyDescent="0.2">
      <c r="A29" s="138">
        <v>5310</v>
      </c>
      <c r="C29" s="69" t="s">
        <v>163</v>
      </c>
      <c r="D29" s="110">
        <v>0</v>
      </c>
      <c r="E29" s="139">
        <v>0</v>
      </c>
    </row>
    <row r="30" spans="1:5" x14ac:dyDescent="0.2">
      <c r="A30" s="138">
        <v>5320</v>
      </c>
      <c r="C30" s="69" t="s">
        <v>2</v>
      </c>
      <c r="D30" s="110">
        <v>0</v>
      </c>
      <c r="E30" s="139">
        <v>0</v>
      </c>
    </row>
    <row r="31" spans="1:5" x14ac:dyDescent="0.2">
      <c r="A31" s="138">
        <v>5330</v>
      </c>
      <c r="C31" s="69" t="s">
        <v>96</v>
      </c>
      <c r="D31" s="110">
        <v>0</v>
      </c>
      <c r="E31" s="139">
        <v>0</v>
      </c>
    </row>
    <row r="32" spans="1:5" x14ac:dyDescent="0.2">
      <c r="A32" s="138" t="s">
        <v>61</v>
      </c>
      <c r="C32" s="69" t="s">
        <v>164</v>
      </c>
      <c r="D32" s="110">
        <v>0</v>
      </c>
      <c r="E32" s="139">
        <v>0</v>
      </c>
    </row>
    <row r="33" spans="1:5" x14ac:dyDescent="0.2">
      <c r="A33" s="140" t="s">
        <v>165</v>
      </c>
      <c r="C33" s="67"/>
      <c r="D33" s="136">
        <f>D5-D16</f>
        <v>2293056.41</v>
      </c>
      <c r="E33" s="137">
        <f>E5-E16</f>
        <v>541090.91999999806</v>
      </c>
    </row>
    <row r="34" spans="1:5" x14ac:dyDescent="0.2">
      <c r="A34" s="80"/>
      <c r="C34" s="67"/>
      <c r="D34" s="136"/>
      <c r="E34" s="137"/>
    </row>
    <row r="35" spans="1:5" x14ac:dyDescent="0.2">
      <c r="A35" s="130" t="s">
        <v>166</v>
      </c>
      <c r="C35" s="131"/>
      <c r="D35" s="110"/>
      <c r="E35" s="139"/>
    </row>
    <row r="36" spans="1:5" x14ac:dyDescent="0.2">
      <c r="A36" s="127"/>
      <c r="B36" s="134" t="s">
        <v>114</v>
      </c>
      <c r="C36" s="135"/>
      <c r="D36" s="136">
        <f>SUM(D37:D39)</f>
        <v>0</v>
      </c>
      <c r="E36" s="137">
        <f>SUM(E37:E39)</f>
        <v>12806838.83</v>
      </c>
    </row>
    <row r="37" spans="1:5" x14ac:dyDescent="0.2">
      <c r="A37" s="127"/>
      <c r="C37" s="69" t="s">
        <v>35</v>
      </c>
      <c r="D37" s="110">
        <v>0</v>
      </c>
      <c r="E37" s="139">
        <v>0</v>
      </c>
    </row>
    <row r="38" spans="1:5" x14ac:dyDescent="0.2">
      <c r="A38" s="127"/>
      <c r="C38" s="69" t="s">
        <v>36</v>
      </c>
      <c r="D38" s="110">
        <v>0</v>
      </c>
      <c r="E38" s="139">
        <v>0</v>
      </c>
    </row>
    <row r="39" spans="1:5" x14ac:dyDescent="0.2">
      <c r="A39" s="127"/>
      <c r="C39" s="69" t="s">
        <v>167</v>
      </c>
      <c r="D39" s="110">
        <v>0</v>
      </c>
      <c r="E39" s="139">
        <v>12806838.83</v>
      </c>
    </row>
    <row r="40" spans="1:5" x14ac:dyDescent="0.2">
      <c r="A40" s="127"/>
      <c r="B40" s="134" t="s">
        <v>115</v>
      </c>
      <c r="C40" s="135"/>
      <c r="D40" s="136">
        <f>SUM(D41:D43)</f>
        <v>692546.69</v>
      </c>
      <c r="E40" s="137">
        <f>SUM(E41:E43)</f>
        <v>12025101.199999999</v>
      </c>
    </row>
    <row r="41" spans="1:5" x14ac:dyDescent="0.2">
      <c r="A41" s="138">
        <v>1230</v>
      </c>
      <c r="C41" s="69" t="s">
        <v>35</v>
      </c>
      <c r="D41" s="110">
        <v>692546.69</v>
      </c>
      <c r="E41" s="139">
        <v>5638830.3399999999</v>
      </c>
    </row>
    <row r="42" spans="1:5" x14ac:dyDescent="0.2">
      <c r="A42" s="138" t="s">
        <v>168</v>
      </c>
      <c r="C42" s="69" t="s">
        <v>36</v>
      </c>
      <c r="D42" s="110">
        <v>0</v>
      </c>
      <c r="E42" s="139">
        <v>6386270.8600000003</v>
      </c>
    </row>
    <row r="43" spans="1:5" x14ac:dyDescent="0.2">
      <c r="A43" s="127"/>
      <c r="C43" s="69" t="s">
        <v>169</v>
      </c>
      <c r="D43" s="110">
        <v>0</v>
      </c>
      <c r="E43" s="139">
        <v>0</v>
      </c>
    </row>
    <row r="44" spans="1:5" x14ac:dyDescent="0.2">
      <c r="A44" s="140" t="s">
        <v>170</v>
      </c>
      <c r="C44" s="67"/>
      <c r="D44" s="136">
        <f>D36-D40</f>
        <v>-692546.69</v>
      </c>
      <c r="E44" s="137">
        <f>E36-E40</f>
        <v>781737.63000000082</v>
      </c>
    </row>
    <row r="45" spans="1:5" x14ac:dyDescent="0.2">
      <c r="A45" s="80"/>
      <c r="C45" s="67"/>
      <c r="D45" s="136"/>
      <c r="E45" s="137"/>
    </row>
    <row r="46" spans="1:5" x14ac:dyDescent="0.2">
      <c r="A46" s="130" t="s">
        <v>171</v>
      </c>
      <c r="C46" s="131"/>
      <c r="D46" s="110"/>
      <c r="E46" s="139"/>
    </row>
    <row r="47" spans="1:5" x14ac:dyDescent="0.2">
      <c r="A47" s="127"/>
      <c r="B47" s="134" t="s">
        <v>114</v>
      </c>
      <c r="C47" s="135"/>
      <c r="D47" s="136">
        <f>SUM(D48+D51)</f>
        <v>-934498.71</v>
      </c>
      <c r="E47" s="137">
        <f>SUM(E48+E51)</f>
        <v>-129782.33</v>
      </c>
    </row>
    <row r="48" spans="1:5" x14ac:dyDescent="0.2">
      <c r="A48" s="127"/>
      <c r="C48" s="69" t="s">
        <v>172</v>
      </c>
      <c r="D48" s="110">
        <f>SUM(D49:D50)</f>
        <v>0</v>
      </c>
      <c r="E48" s="139">
        <f>SUM(E49:E50)</f>
        <v>0</v>
      </c>
    </row>
    <row r="49" spans="1:5" x14ac:dyDescent="0.2">
      <c r="A49" s="138">
        <v>2233</v>
      </c>
      <c r="C49" s="141" t="s">
        <v>173</v>
      </c>
      <c r="D49" s="110">
        <v>0</v>
      </c>
      <c r="E49" s="139">
        <v>0</v>
      </c>
    </row>
    <row r="50" spans="1:5" x14ac:dyDescent="0.2">
      <c r="A50" s="138">
        <v>2234</v>
      </c>
      <c r="C50" s="141" t="s">
        <v>174</v>
      </c>
      <c r="D50" s="110">
        <v>0</v>
      </c>
      <c r="E50" s="139">
        <v>0</v>
      </c>
    </row>
    <row r="51" spans="1:5" x14ac:dyDescent="0.2">
      <c r="A51" s="127"/>
      <c r="C51" s="69" t="s">
        <v>175</v>
      </c>
      <c r="D51" s="110">
        <v>-934498.71</v>
      </c>
      <c r="E51" s="139">
        <v>-129782.33</v>
      </c>
    </row>
    <row r="52" spans="1:5" x14ac:dyDescent="0.2">
      <c r="A52" s="127"/>
      <c r="B52" s="134" t="s">
        <v>115</v>
      </c>
      <c r="C52" s="135"/>
      <c r="D52" s="136">
        <f>SUM(D53+D56)</f>
        <v>559845.18000000005</v>
      </c>
      <c r="E52" s="137">
        <f>SUM(E53+E56)</f>
        <v>19619154.489999998</v>
      </c>
    </row>
    <row r="53" spans="1:5" x14ac:dyDescent="0.2">
      <c r="A53" s="127"/>
      <c r="C53" s="69" t="s">
        <v>176</v>
      </c>
      <c r="D53" s="110">
        <f>SUM(D54:D55)</f>
        <v>0</v>
      </c>
      <c r="E53" s="139">
        <f>SUM(E54:E55)</f>
        <v>0</v>
      </c>
    </row>
    <row r="54" spans="1:5" x14ac:dyDescent="0.2">
      <c r="A54" s="127"/>
      <c r="C54" s="141" t="s">
        <v>173</v>
      </c>
      <c r="D54" s="110">
        <v>0</v>
      </c>
      <c r="E54" s="139">
        <v>0</v>
      </c>
    </row>
    <row r="55" spans="1:5" x14ac:dyDescent="0.2">
      <c r="A55" s="127"/>
      <c r="C55" s="141" t="s">
        <v>174</v>
      </c>
      <c r="D55" s="110">
        <v>0</v>
      </c>
      <c r="E55" s="139">
        <v>0</v>
      </c>
    </row>
    <row r="56" spans="1:5" x14ac:dyDescent="0.2">
      <c r="A56" s="127"/>
      <c r="C56" s="69" t="s">
        <v>177</v>
      </c>
      <c r="D56" s="110">
        <v>559845.18000000005</v>
      </c>
      <c r="E56" s="139">
        <v>19619154.489999998</v>
      </c>
    </row>
    <row r="57" spans="1:5" x14ac:dyDescent="0.2">
      <c r="A57" s="140" t="s">
        <v>178</v>
      </c>
      <c r="C57" s="67"/>
      <c r="D57" s="136">
        <f>D47-D52</f>
        <v>-1494343.8900000001</v>
      </c>
      <c r="E57" s="137">
        <f>E47-E52</f>
        <v>-19748936.819999997</v>
      </c>
    </row>
    <row r="58" spans="1:5" x14ac:dyDescent="0.2">
      <c r="A58" s="80"/>
      <c r="C58" s="67"/>
      <c r="D58" s="136"/>
      <c r="E58" s="137"/>
    </row>
    <row r="59" spans="1:5" x14ac:dyDescent="0.2">
      <c r="A59" s="140" t="s">
        <v>179</v>
      </c>
      <c r="C59" s="67"/>
      <c r="D59" s="136">
        <f>D57+D44+D33</f>
        <v>106165.83000000007</v>
      </c>
      <c r="E59" s="137">
        <f>E57+E44+E33</f>
        <v>-18426108.27</v>
      </c>
    </row>
    <row r="60" spans="1:5" x14ac:dyDescent="0.2">
      <c r="A60" s="80"/>
      <c r="C60" s="67"/>
      <c r="D60" s="136"/>
      <c r="E60" s="137"/>
    </row>
    <row r="61" spans="1:5" x14ac:dyDescent="0.2">
      <c r="A61" s="140" t="s">
        <v>180</v>
      </c>
      <c r="C61" s="67"/>
      <c r="D61" s="136">
        <v>3016143.6</v>
      </c>
      <c r="E61" s="137">
        <v>21441833.670000002</v>
      </c>
    </row>
    <row r="62" spans="1:5" x14ac:dyDescent="0.2">
      <c r="A62" s="140" t="s">
        <v>181</v>
      </c>
      <c r="C62" s="67"/>
      <c r="D62" s="136">
        <v>3122308.25</v>
      </c>
      <c r="E62" s="137">
        <v>3016143.6</v>
      </c>
    </row>
    <row r="63" spans="1:5" x14ac:dyDescent="0.2">
      <c r="A63" s="142"/>
      <c r="B63" s="143"/>
      <c r="C63" s="108"/>
      <c r="D63" s="108"/>
      <c r="E63" s="144"/>
    </row>
    <row r="65" spans="2:6" x14ac:dyDescent="0.2">
      <c r="B65" s="36" t="s">
        <v>58</v>
      </c>
    </row>
    <row r="68" spans="2:6" x14ac:dyDescent="0.2">
      <c r="C68" s="295"/>
      <c r="D68" s="110"/>
      <c r="E68" s="295"/>
      <c r="F68" s="110"/>
    </row>
    <row r="69" spans="2:6" x14ac:dyDescent="0.2">
      <c r="C69" s="296"/>
      <c r="D69" s="110"/>
      <c r="E69" s="296"/>
      <c r="F69" s="110"/>
    </row>
    <row r="70" spans="2:6" x14ac:dyDescent="0.2">
      <c r="C70" s="296"/>
      <c r="D70" s="110"/>
      <c r="E70" s="296"/>
      <c r="F70" s="110"/>
    </row>
    <row r="71" spans="2:6" x14ac:dyDescent="0.2">
      <c r="C71" s="296"/>
      <c r="D71" s="110"/>
      <c r="E71" s="296"/>
      <c r="F71" s="110"/>
    </row>
    <row r="72" spans="2:6" x14ac:dyDescent="0.2">
      <c r="C72" s="297"/>
      <c r="D72" s="110"/>
      <c r="E72" s="110"/>
      <c r="F72" s="110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44"/>
  <sheetViews>
    <sheetView zoomScaleNormal="100" zoomScaleSheetLayoutView="70" workbookViewId="0">
      <pane ySplit="2" topLeftCell="A3" activePane="bottomLeft" state="frozen"/>
      <selection pane="bottomLeft" activeCell="F12" sqref="F12"/>
    </sheetView>
  </sheetViews>
  <sheetFormatPr baseColWidth="10" defaultRowHeight="11.25" x14ac:dyDescent="0.2"/>
  <cols>
    <col min="1" max="1" width="72.5" style="89" customWidth="1"/>
    <col min="2" max="2" width="55.83203125" style="89" customWidth="1"/>
    <col min="3" max="16384" width="12" style="89"/>
  </cols>
  <sheetData>
    <row r="1" spans="1:2" ht="39.950000000000003" customHeight="1" x14ac:dyDescent="0.2">
      <c r="A1" s="565" t="s">
        <v>1969</v>
      </c>
      <c r="B1" s="578"/>
    </row>
    <row r="2" spans="1:2" ht="15" customHeight="1" x14ac:dyDescent="0.2">
      <c r="A2" s="111" t="s">
        <v>182</v>
      </c>
      <c r="B2" s="111" t="s">
        <v>183</v>
      </c>
    </row>
    <row r="3" spans="1:2" x14ac:dyDescent="0.2">
      <c r="A3" s="298" t="s">
        <v>184</v>
      </c>
      <c r="B3" s="299" t="s">
        <v>185</v>
      </c>
    </row>
    <row r="4" spans="1:2" x14ac:dyDescent="0.2">
      <c r="A4" s="300"/>
      <c r="B4" s="299"/>
    </row>
    <row r="5" spans="1:2" x14ac:dyDescent="0.2">
      <c r="A5" s="301"/>
      <c r="B5" s="299"/>
    </row>
    <row r="6" spans="1:2" x14ac:dyDescent="0.2">
      <c r="A6" s="301"/>
      <c r="B6" s="299"/>
    </row>
    <row r="7" spans="1:2" x14ac:dyDescent="0.2">
      <c r="A7" s="301"/>
      <c r="B7" s="299"/>
    </row>
    <row r="8" spans="1:2" x14ac:dyDescent="0.2">
      <c r="A8" s="300"/>
      <c r="B8" s="299"/>
    </row>
    <row r="9" spans="1:2" x14ac:dyDescent="0.2">
      <c r="A9" s="298" t="s">
        <v>186</v>
      </c>
      <c r="B9" s="299" t="s">
        <v>185</v>
      </c>
    </row>
    <row r="10" spans="1:2" x14ac:dyDescent="0.2">
      <c r="A10" s="300"/>
      <c r="B10" s="299"/>
    </row>
    <row r="11" spans="1:2" x14ac:dyDescent="0.2">
      <c r="A11" s="301"/>
      <c r="B11" s="299"/>
    </row>
    <row r="12" spans="1:2" x14ac:dyDescent="0.2">
      <c r="A12" s="301"/>
      <c r="B12" s="299"/>
    </row>
    <row r="13" spans="1:2" x14ac:dyDescent="0.2">
      <c r="A13" s="301"/>
      <c r="B13" s="299"/>
    </row>
    <row r="14" spans="1:2" x14ac:dyDescent="0.2">
      <c r="A14" s="300"/>
      <c r="B14" s="302"/>
    </row>
    <row r="15" spans="1:2" x14ac:dyDescent="0.2">
      <c r="A15" s="298" t="s">
        <v>187</v>
      </c>
      <c r="B15" s="299" t="s">
        <v>185</v>
      </c>
    </row>
    <row r="16" spans="1:2" x14ac:dyDescent="0.2">
      <c r="A16" s="300"/>
      <c r="B16" s="299"/>
    </row>
    <row r="17" spans="1:4" x14ac:dyDescent="0.2">
      <c r="A17" s="301"/>
      <c r="B17" s="303"/>
    </row>
    <row r="18" spans="1:4" x14ac:dyDescent="0.2">
      <c r="A18" s="301"/>
      <c r="B18" s="299"/>
    </row>
    <row r="19" spans="1:4" x14ac:dyDescent="0.2">
      <c r="A19" s="301"/>
      <c r="B19" s="299"/>
    </row>
    <row r="20" spans="1:4" x14ac:dyDescent="0.2">
      <c r="A20" s="300"/>
      <c r="B20" s="299"/>
    </row>
    <row r="21" spans="1:4" x14ac:dyDescent="0.2">
      <c r="A21" s="298" t="s">
        <v>188</v>
      </c>
      <c r="B21" s="299" t="s">
        <v>185</v>
      </c>
    </row>
    <row r="22" spans="1:4" x14ac:dyDescent="0.2">
      <c r="A22" s="300"/>
      <c r="B22" s="299"/>
    </row>
    <row r="23" spans="1:4" x14ac:dyDescent="0.2">
      <c r="A23" s="301"/>
      <c r="B23" s="299"/>
      <c r="D23" s="145"/>
    </row>
    <row r="24" spans="1:4" x14ac:dyDescent="0.2">
      <c r="A24" s="301"/>
      <c r="B24" s="299"/>
    </row>
    <row r="25" spans="1:4" x14ac:dyDescent="0.2">
      <c r="A25" s="301"/>
      <c r="B25" s="299"/>
    </row>
    <row r="26" spans="1:4" x14ac:dyDescent="0.2">
      <c r="A26" s="300"/>
      <c r="B26" s="299"/>
    </row>
    <row r="27" spans="1:4" x14ac:dyDescent="0.2">
      <c r="A27" s="298" t="s">
        <v>189</v>
      </c>
      <c r="B27" s="299" t="s">
        <v>185</v>
      </c>
    </row>
    <row r="28" spans="1:4" x14ac:dyDescent="0.2">
      <c r="A28" s="298"/>
      <c r="B28" s="299"/>
    </row>
    <row r="29" spans="1:4" x14ac:dyDescent="0.2">
      <c r="A29" s="298"/>
      <c r="B29" s="299"/>
    </row>
    <row r="30" spans="1:4" x14ac:dyDescent="0.2">
      <c r="A30" s="300"/>
      <c r="B30" s="299"/>
    </row>
    <row r="31" spans="1:4" x14ac:dyDescent="0.2">
      <c r="A31" s="300"/>
      <c r="B31" s="299"/>
    </row>
    <row r="32" spans="1:4" x14ac:dyDescent="0.2">
      <c r="A32" s="304"/>
      <c r="B32" s="305"/>
    </row>
    <row r="33" spans="1:3" x14ac:dyDescent="0.2">
      <c r="A33" s="306" t="s">
        <v>58</v>
      </c>
      <c r="B33" s="306"/>
    </row>
    <row r="34" spans="1:3" x14ac:dyDescent="0.2">
      <c r="A34" s="306"/>
      <c r="B34" s="306"/>
    </row>
    <row r="35" spans="1:3" x14ac:dyDescent="0.2">
      <c r="A35" s="306"/>
      <c r="B35" s="306"/>
    </row>
    <row r="36" spans="1:3" x14ac:dyDescent="0.2">
      <c r="A36" s="295"/>
    </row>
    <row r="37" spans="1:3" x14ac:dyDescent="0.2">
      <c r="A37" s="295"/>
      <c r="B37" s="295"/>
      <c r="C37" s="110"/>
    </row>
    <row r="38" spans="1:3" x14ac:dyDescent="0.2">
      <c r="A38" s="295"/>
      <c r="B38" s="295"/>
      <c r="C38" s="110"/>
    </row>
    <row r="39" spans="1:3" x14ac:dyDescent="0.2">
      <c r="A39" s="296"/>
      <c r="B39" s="296"/>
      <c r="C39" s="110"/>
    </row>
    <row r="40" spans="1:3" x14ac:dyDescent="0.2">
      <c r="A40" s="296"/>
      <c r="B40" s="296"/>
      <c r="C40" s="110"/>
    </row>
    <row r="41" spans="1:3" x14ac:dyDescent="0.2">
      <c r="A41" s="296"/>
      <c r="B41" s="296"/>
      <c r="C41" s="110"/>
    </row>
    <row r="42" spans="1:3" x14ac:dyDescent="0.2">
      <c r="A42" s="296"/>
      <c r="B42" s="296"/>
      <c r="C42" s="110"/>
    </row>
    <row r="43" spans="1:3" x14ac:dyDescent="0.2">
      <c r="A43" s="306"/>
      <c r="B43" s="306"/>
    </row>
    <row r="44" spans="1:3" x14ac:dyDescent="0.2">
      <c r="A44" s="306"/>
      <c r="B44" s="306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45"/>
  <sheetViews>
    <sheetView topLeftCell="A19" zoomScale="106" zoomScaleNormal="106" workbookViewId="0">
      <selection activeCell="A121" sqref="A121:XFD121"/>
    </sheetView>
  </sheetViews>
  <sheetFormatPr baseColWidth="10" defaultColWidth="10.6640625" defaultRowHeight="11.25" x14ac:dyDescent="0.2"/>
  <cols>
    <col min="1" max="1" width="11.6640625" style="151" customWidth="1"/>
    <col min="2" max="2" width="75.33203125" style="151" bestFit="1" customWidth="1"/>
    <col min="3" max="3" width="38.1640625" style="151" customWidth="1"/>
    <col min="4" max="4" width="17" style="151" customWidth="1"/>
    <col min="5" max="5" width="21.33203125" style="151" customWidth="1"/>
    <col min="6" max="6" width="15" style="151" customWidth="1"/>
    <col min="7" max="7" width="14.5" style="151" customWidth="1"/>
    <col min="8" max="8" width="13.33203125" style="151" customWidth="1"/>
    <col min="9" max="9" width="14.33203125" style="151" customWidth="1"/>
    <col min="10" max="16384" width="10.6640625" style="151"/>
  </cols>
  <sheetData>
    <row r="1" spans="1:8" s="148" customFormat="1" ht="18.95" customHeight="1" x14ac:dyDescent="0.2">
      <c r="A1" s="579" t="s">
        <v>1970</v>
      </c>
      <c r="B1" s="580"/>
      <c r="C1" s="580"/>
      <c r="D1" s="580"/>
      <c r="E1" s="580"/>
      <c r="F1" s="580"/>
      <c r="G1" s="146" t="s">
        <v>190</v>
      </c>
      <c r="H1" s="147">
        <v>2020</v>
      </c>
    </row>
    <row r="2" spans="1:8" s="148" customFormat="1" ht="18.95" customHeight="1" x14ac:dyDescent="0.2">
      <c r="A2" s="579" t="s">
        <v>191</v>
      </c>
      <c r="B2" s="580"/>
      <c r="C2" s="580"/>
      <c r="D2" s="580"/>
      <c r="E2" s="580"/>
      <c r="F2" s="580"/>
      <c r="G2" s="146" t="s">
        <v>192</v>
      </c>
      <c r="H2" s="147" t="str">
        <f>'[1]Notas a los Edos Financieros'!E2</f>
        <v>Trimestral</v>
      </c>
    </row>
    <row r="3" spans="1:8" s="148" customFormat="1" ht="18.95" customHeight="1" x14ac:dyDescent="0.2">
      <c r="A3" s="579" t="s">
        <v>1971</v>
      </c>
      <c r="B3" s="580"/>
      <c r="C3" s="580"/>
      <c r="D3" s="580"/>
      <c r="E3" s="580"/>
      <c r="F3" s="580"/>
      <c r="G3" s="146" t="s">
        <v>193</v>
      </c>
      <c r="H3" s="147">
        <v>3</v>
      </c>
    </row>
    <row r="4" spans="1:8" x14ac:dyDescent="0.2">
      <c r="A4" s="149" t="s">
        <v>194</v>
      </c>
      <c r="B4" s="150"/>
      <c r="C4" s="150"/>
      <c r="D4" s="150"/>
      <c r="E4" s="150"/>
      <c r="F4" s="150"/>
      <c r="G4" s="150"/>
      <c r="H4" s="150"/>
    </row>
    <row r="5" spans="1:8" x14ac:dyDescent="0.2">
      <c r="A5" s="150" t="s">
        <v>195</v>
      </c>
      <c r="B5" s="150"/>
      <c r="C5" s="150"/>
      <c r="D5" s="150"/>
      <c r="E5" s="150"/>
      <c r="F5" s="150"/>
      <c r="G5" s="150"/>
      <c r="H5" s="150"/>
    </row>
    <row r="6" spans="1:8" x14ac:dyDescent="0.2">
      <c r="A6" s="152" t="s">
        <v>196</v>
      </c>
      <c r="B6" s="152" t="s">
        <v>197</v>
      </c>
      <c r="C6" s="152" t="s">
        <v>198</v>
      </c>
      <c r="D6" s="152" t="s">
        <v>199</v>
      </c>
      <c r="E6" s="152"/>
      <c r="F6" s="152"/>
      <c r="G6" s="152"/>
      <c r="H6" s="152"/>
    </row>
    <row r="7" spans="1:8" x14ac:dyDescent="0.2">
      <c r="A7" s="153">
        <v>1114</v>
      </c>
      <c r="B7" s="151" t="s">
        <v>200</v>
      </c>
      <c r="C7" s="154">
        <v>0</v>
      </c>
    </row>
    <row r="8" spans="1:8" x14ac:dyDescent="0.2">
      <c r="A8" s="153">
        <v>1115</v>
      </c>
      <c r="B8" s="151" t="s">
        <v>201</v>
      </c>
      <c r="C8" s="154">
        <v>0</v>
      </c>
    </row>
    <row r="9" spans="1:8" x14ac:dyDescent="0.2">
      <c r="A9" s="153">
        <v>1121</v>
      </c>
      <c r="B9" s="151" t="s">
        <v>202</v>
      </c>
      <c r="C9" s="154">
        <v>0</v>
      </c>
    </row>
    <row r="10" spans="1:8" x14ac:dyDescent="0.2">
      <c r="A10" s="153">
        <v>1211</v>
      </c>
      <c r="B10" s="151" t="s">
        <v>203</v>
      </c>
      <c r="C10" s="154">
        <v>0</v>
      </c>
    </row>
    <row r="11" spans="1:8" x14ac:dyDescent="0.2">
      <c r="A11" s="150" t="s">
        <v>204</v>
      </c>
      <c r="B11" s="150"/>
      <c r="C11" s="150"/>
      <c r="D11" s="150"/>
      <c r="E11" s="150"/>
      <c r="F11" s="150"/>
      <c r="G11" s="150"/>
      <c r="H11" s="150"/>
    </row>
    <row r="12" spans="1:8" x14ac:dyDescent="0.2">
      <c r="A12" s="152" t="s">
        <v>196</v>
      </c>
      <c r="B12" s="152" t="s">
        <v>197</v>
      </c>
      <c r="C12" s="152" t="s">
        <v>198</v>
      </c>
      <c r="D12" s="152">
        <v>2019</v>
      </c>
      <c r="E12" s="152">
        <v>2018</v>
      </c>
      <c r="F12" s="152">
        <v>2017</v>
      </c>
      <c r="G12" s="152">
        <v>2016</v>
      </c>
      <c r="H12" s="152" t="s">
        <v>205</v>
      </c>
    </row>
    <row r="13" spans="1:8" x14ac:dyDescent="0.2">
      <c r="A13" s="153">
        <v>1122</v>
      </c>
      <c r="B13" s="151" t="s">
        <v>206</v>
      </c>
      <c r="C13" s="154">
        <v>0</v>
      </c>
      <c r="D13" s="154">
        <v>0</v>
      </c>
      <c r="E13" s="154">
        <v>0</v>
      </c>
      <c r="F13" s="154">
        <v>576778.87</v>
      </c>
      <c r="G13" s="154">
        <v>0</v>
      </c>
    </row>
    <row r="14" spans="1:8" x14ac:dyDescent="0.2">
      <c r="A14" s="153">
        <v>1124</v>
      </c>
      <c r="B14" s="151" t="s">
        <v>207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</row>
    <row r="15" spans="1:8" x14ac:dyDescent="0.2">
      <c r="A15" s="150" t="s">
        <v>208</v>
      </c>
      <c r="B15" s="150"/>
      <c r="C15" s="150"/>
      <c r="D15" s="150"/>
      <c r="E15" s="150"/>
      <c r="F15" s="150"/>
      <c r="G15" s="150"/>
      <c r="H15" s="150"/>
    </row>
    <row r="16" spans="1:8" x14ac:dyDescent="0.2">
      <c r="A16" s="152" t="s">
        <v>196</v>
      </c>
      <c r="B16" s="152" t="s">
        <v>197</v>
      </c>
      <c r="C16" s="152" t="s">
        <v>198</v>
      </c>
      <c r="D16" s="152" t="s">
        <v>209</v>
      </c>
      <c r="E16" s="152" t="s">
        <v>210</v>
      </c>
      <c r="F16" s="152" t="s">
        <v>211</v>
      </c>
      <c r="G16" s="152" t="s">
        <v>212</v>
      </c>
      <c r="H16" s="152" t="s">
        <v>213</v>
      </c>
    </row>
    <row r="17" spans="1:8" x14ac:dyDescent="0.2">
      <c r="A17" s="153">
        <v>1123</v>
      </c>
      <c r="B17" s="151" t="s">
        <v>214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</row>
    <row r="18" spans="1:8" x14ac:dyDescent="0.2">
      <c r="A18" s="153">
        <v>1125</v>
      </c>
      <c r="B18" s="151" t="s">
        <v>215</v>
      </c>
      <c r="C18" s="154">
        <v>5000</v>
      </c>
      <c r="D18" s="154">
        <v>5000</v>
      </c>
      <c r="E18" s="154">
        <v>0</v>
      </c>
      <c r="F18" s="154">
        <v>0</v>
      </c>
      <c r="G18" s="154">
        <v>0</v>
      </c>
    </row>
    <row r="19" spans="1:8" x14ac:dyDescent="0.2">
      <c r="A19" s="153">
        <v>1126</v>
      </c>
      <c r="B19" s="151" t="s">
        <v>1949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</row>
    <row r="20" spans="1:8" x14ac:dyDescent="0.2">
      <c r="A20" s="153">
        <v>1129</v>
      </c>
      <c r="B20" s="151" t="s">
        <v>1950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</row>
    <row r="21" spans="1:8" x14ac:dyDescent="0.2">
      <c r="A21" s="153">
        <v>1131</v>
      </c>
      <c r="B21" s="151" t="s">
        <v>216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8" x14ac:dyDescent="0.2">
      <c r="A22" s="153">
        <v>1132</v>
      </c>
      <c r="B22" s="151" t="s">
        <v>217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8" x14ac:dyDescent="0.2">
      <c r="A23" s="153">
        <v>1133</v>
      </c>
      <c r="B23" s="151" t="s">
        <v>218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8" x14ac:dyDescent="0.2">
      <c r="A24" s="153">
        <v>1134</v>
      </c>
      <c r="B24" s="151" t="s">
        <v>219</v>
      </c>
      <c r="C24" s="154">
        <v>10</v>
      </c>
      <c r="D24" s="154">
        <v>10</v>
      </c>
      <c r="E24" s="154">
        <v>0</v>
      </c>
      <c r="F24" s="154">
        <v>0</v>
      </c>
      <c r="G24" s="154">
        <v>0</v>
      </c>
    </row>
    <row r="25" spans="1:8" x14ac:dyDescent="0.2">
      <c r="A25" s="153">
        <v>1139</v>
      </c>
      <c r="B25" s="151" t="s">
        <v>220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</row>
    <row r="27" spans="1:8" x14ac:dyDescent="0.2">
      <c r="A27" s="150" t="s">
        <v>1951</v>
      </c>
      <c r="B27" s="150"/>
      <c r="C27" s="150"/>
      <c r="D27" s="150"/>
      <c r="E27" s="150"/>
      <c r="F27" s="150"/>
      <c r="G27" s="150"/>
      <c r="H27" s="150"/>
    </row>
    <row r="28" spans="1:8" x14ac:dyDescent="0.2">
      <c r="A28" s="152" t="s">
        <v>196</v>
      </c>
      <c r="B28" s="152" t="s">
        <v>197</v>
      </c>
      <c r="C28" s="152" t="s">
        <v>198</v>
      </c>
      <c r="D28" s="152" t="s">
        <v>221</v>
      </c>
      <c r="E28" s="152" t="s">
        <v>222</v>
      </c>
      <c r="F28" s="152" t="s">
        <v>223</v>
      </c>
      <c r="G28" s="152" t="s">
        <v>224</v>
      </c>
      <c r="H28" s="152"/>
    </row>
    <row r="29" spans="1:8" x14ac:dyDescent="0.2">
      <c r="A29" s="153">
        <v>1140</v>
      </c>
      <c r="B29" s="151" t="s">
        <v>30</v>
      </c>
      <c r="C29" s="154">
        <f>SUM(C30:C34)</f>
        <v>0</v>
      </c>
    </row>
    <row r="30" spans="1:8" x14ac:dyDescent="0.2">
      <c r="A30" s="153">
        <v>1141</v>
      </c>
      <c r="B30" s="151" t="s">
        <v>225</v>
      </c>
      <c r="C30" s="154">
        <v>0</v>
      </c>
    </row>
    <row r="31" spans="1:8" x14ac:dyDescent="0.2">
      <c r="A31" s="153">
        <v>1142</v>
      </c>
      <c r="B31" s="151" t="s">
        <v>226</v>
      </c>
      <c r="C31" s="154">
        <v>0</v>
      </c>
    </row>
    <row r="32" spans="1:8" x14ac:dyDescent="0.2">
      <c r="A32" s="153">
        <v>1143</v>
      </c>
      <c r="B32" s="151" t="s">
        <v>227</v>
      </c>
      <c r="C32" s="154">
        <v>0</v>
      </c>
    </row>
    <row r="33" spans="1:8" x14ac:dyDescent="0.2">
      <c r="A33" s="153">
        <v>1144</v>
      </c>
      <c r="B33" s="151" t="s">
        <v>228</v>
      </c>
      <c r="C33" s="154">
        <v>0</v>
      </c>
    </row>
    <row r="34" spans="1:8" x14ac:dyDescent="0.2">
      <c r="A34" s="153">
        <v>1145</v>
      </c>
      <c r="B34" s="151" t="s">
        <v>229</v>
      </c>
      <c r="C34" s="154">
        <v>0</v>
      </c>
    </row>
    <row r="36" spans="1:8" x14ac:dyDescent="0.2">
      <c r="A36" s="150" t="s">
        <v>230</v>
      </c>
      <c r="B36" s="150"/>
      <c r="C36" s="150"/>
      <c r="D36" s="150"/>
      <c r="E36" s="150"/>
      <c r="F36" s="150"/>
      <c r="G36" s="150"/>
      <c r="H36" s="150"/>
    </row>
    <row r="37" spans="1:8" x14ac:dyDescent="0.2">
      <c r="A37" s="152" t="s">
        <v>196</v>
      </c>
      <c r="B37" s="152" t="s">
        <v>197</v>
      </c>
      <c r="C37" s="152" t="s">
        <v>198</v>
      </c>
      <c r="D37" s="152" t="s">
        <v>231</v>
      </c>
      <c r="E37" s="152" t="s">
        <v>232</v>
      </c>
      <c r="F37" s="152" t="s">
        <v>233</v>
      </c>
      <c r="G37" s="152"/>
      <c r="H37" s="152"/>
    </row>
    <row r="38" spans="1:8" x14ac:dyDescent="0.2">
      <c r="A38" s="153">
        <v>1150</v>
      </c>
      <c r="B38" s="151" t="s">
        <v>31</v>
      </c>
      <c r="C38" s="154">
        <f>C39</f>
        <v>0</v>
      </c>
    </row>
    <row r="39" spans="1:8" x14ac:dyDescent="0.2">
      <c r="A39" s="153">
        <v>1151</v>
      </c>
      <c r="B39" s="151" t="s">
        <v>234</v>
      </c>
      <c r="C39" s="154">
        <v>0</v>
      </c>
    </row>
    <row r="41" spans="1:8" x14ac:dyDescent="0.2">
      <c r="A41" s="150" t="s">
        <v>235</v>
      </c>
      <c r="B41" s="150"/>
      <c r="C41" s="150"/>
      <c r="D41" s="150"/>
      <c r="E41" s="150"/>
      <c r="F41" s="150"/>
      <c r="G41" s="150"/>
      <c r="H41" s="150"/>
    </row>
    <row r="42" spans="1:8" x14ac:dyDescent="0.2">
      <c r="A42" s="152" t="s">
        <v>196</v>
      </c>
      <c r="B42" s="152" t="s">
        <v>197</v>
      </c>
      <c r="C42" s="152" t="s">
        <v>198</v>
      </c>
      <c r="D42" s="152" t="s">
        <v>199</v>
      </c>
      <c r="E42" s="152" t="s">
        <v>213</v>
      </c>
      <c r="F42" s="152"/>
      <c r="G42" s="152"/>
      <c r="H42" s="152"/>
    </row>
    <row r="43" spans="1:8" x14ac:dyDescent="0.2">
      <c r="A43" s="153">
        <v>1213</v>
      </c>
      <c r="B43" s="151" t="s">
        <v>236</v>
      </c>
      <c r="C43" s="154">
        <v>0</v>
      </c>
    </row>
    <row r="45" spans="1:8" x14ac:dyDescent="0.2">
      <c r="A45" s="150" t="s">
        <v>237</v>
      </c>
      <c r="B45" s="150"/>
      <c r="C45" s="150"/>
      <c r="D45" s="150"/>
      <c r="E45" s="150"/>
      <c r="F45" s="150"/>
      <c r="G45" s="150"/>
      <c r="H45" s="150"/>
    </row>
    <row r="46" spans="1:8" x14ac:dyDescent="0.2">
      <c r="A46" s="152" t="s">
        <v>196</v>
      </c>
      <c r="B46" s="152" t="s">
        <v>197</v>
      </c>
      <c r="C46" s="152" t="s">
        <v>198</v>
      </c>
      <c r="D46" s="152"/>
      <c r="E46" s="152"/>
      <c r="F46" s="152"/>
      <c r="G46" s="152"/>
      <c r="H46" s="152"/>
    </row>
    <row r="47" spans="1:8" x14ac:dyDescent="0.2">
      <c r="A47" s="153">
        <v>1214</v>
      </c>
      <c r="B47" s="151" t="s">
        <v>238</v>
      </c>
      <c r="C47" s="154">
        <v>0</v>
      </c>
    </row>
    <row r="49" spans="1:9" x14ac:dyDescent="0.2">
      <c r="A49" s="150" t="s">
        <v>239</v>
      </c>
      <c r="B49" s="150"/>
      <c r="C49" s="150"/>
      <c r="D49" s="150"/>
      <c r="E49" s="150"/>
      <c r="F49" s="150"/>
      <c r="G49" s="150"/>
      <c r="H49" s="150"/>
      <c r="I49" s="150"/>
    </row>
    <row r="50" spans="1:9" x14ac:dyDescent="0.2">
      <c r="A50" s="152" t="s">
        <v>196</v>
      </c>
      <c r="B50" s="152" t="s">
        <v>197</v>
      </c>
      <c r="C50" s="152" t="s">
        <v>198</v>
      </c>
      <c r="D50" s="152" t="s">
        <v>240</v>
      </c>
      <c r="E50" s="152" t="s">
        <v>241</v>
      </c>
      <c r="F50" s="152" t="s">
        <v>231</v>
      </c>
      <c r="G50" s="152" t="s">
        <v>242</v>
      </c>
      <c r="H50" s="152" t="s">
        <v>243</v>
      </c>
      <c r="I50" s="152" t="s">
        <v>244</v>
      </c>
    </row>
    <row r="51" spans="1:9" x14ac:dyDescent="0.2">
      <c r="A51" s="153">
        <v>1230</v>
      </c>
      <c r="B51" s="151" t="s">
        <v>35</v>
      </c>
      <c r="C51" s="154">
        <f>SUM(C52:C58)</f>
        <v>59898995.140000001</v>
      </c>
      <c r="D51" s="154">
        <f>SUM(D52:D58)</f>
        <v>0</v>
      </c>
      <c r="E51" s="154">
        <f>SUM(E52:E58)</f>
        <v>0</v>
      </c>
    </row>
    <row r="52" spans="1:9" x14ac:dyDescent="0.2">
      <c r="A52" s="153">
        <v>1231</v>
      </c>
      <c r="B52" s="151" t="s">
        <v>245</v>
      </c>
      <c r="C52" s="154">
        <v>0</v>
      </c>
      <c r="D52" s="154">
        <v>0</v>
      </c>
      <c r="E52" s="154">
        <v>0</v>
      </c>
    </row>
    <row r="53" spans="1:9" x14ac:dyDescent="0.2">
      <c r="A53" s="153">
        <v>1232</v>
      </c>
      <c r="B53" s="151" t="s">
        <v>246</v>
      </c>
      <c r="C53" s="154">
        <v>0</v>
      </c>
      <c r="D53" s="154">
        <v>0</v>
      </c>
      <c r="E53" s="154">
        <v>0</v>
      </c>
    </row>
    <row r="54" spans="1:9" x14ac:dyDescent="0.2">
      <c r="A54" s="153">
        <v>1233</v>
      </c>
      <c r="B54" s="151" t="s">
        <v>247</v>
      </c>
      <c r="C54" s="154">
        <v>0</v>
      </c>
      <c r="D54" s="154">
        <v>0</v>
      </c>
      <c r="E54" s="154">
        <v>0</v>
      </c>
    </row>
    <row r="55" spans="1:9" x14ac:dyDescent="0.2">
      <c r="A55" s="153">
        <v>1234</v>
      </c>
      <c r="B55" s="151" t="s">
        <v>248</v>
      </c>
      <c r="C55" s="154">
        <v>0</v>
      </c>
      <c r="D55" s="154">
        <v>0</v>
      </c>
      <c r="E55" s="154">
        <v>0</v>
      </c>
    </row>
    <row r="56" spans="1:9" x14ac:dyDescent="0.2">
      <c r="A56" s="153">
        <v>1235</v>
      </c>
      <c r="B56" s="151" t="s">
        <v>249</v>
      </c>
      <c r="C56" s="154">
        <v>0</v>
      </c>
      <c r="D56" s="154">
        <v>0</v>
      </c>
      <c r="E56" s="154">
        <v>0</v>
      </c>
    </row>
    <row r="57" spans="1:9" x14ac:dyDescent="0.2">
      <c r="A57" s="153">
        <v>1236</v>
      </c>
      <c r="B57" s="151" t="s">
        <v>250</v>
      </c>
      <c r="C57" s="154">
        <v>59898995.140000001</v>
      </c>
      <c r="D57" s="154">
        <v>0</v>
      </c>
      <c r="E57" s="154">
        <v>0</v>
      </c>
    </row>
    <row r="58" spans="1:9" x14ac:dyDescent="0.2">
      <c r="A58" s="153">
        <v>1239</v>
      </c>
      <c r="B58" s="151" t="s">
        <v>251</v>
      </c>
      <c r="C58" s="154">
        <v>0</v>
      </c>
      <c r="D58" s="154">
        <v>0</v>
      </c>
      <c r="E58" s="154">
        <v>0</v>
      </c>
    </row>
    <row r="59" spans="1:9" x14ac:dyDescent="0.2">
      <c r="A59" s="153">
        <v>1240</v>
      </c>
      <c r="B59" s="151" t="s">
        <v>36</v>
      </c>
      <c r="C59" s="154">
        <f>SUM(C60:C67)</f>
        <v>8427712.5299999993</v>
      </c>
      <c r="D59" s="154">
        <f t="shared" ref="D59:E59" si="0">SUM(D60:D67)</f>
        <v>0</v>
      </c>
      <c r="E59" s="154">
        <f t="shared" si="0"/>
        <v>689486.33</v>
      </c>
    </row>
    <row r="60" spans="1:9" x14ac:dyDescent="0.2">
      <c r="A60" s="153">
        <v>1241</v>
      </c>
      <c r="B60" s="151" t="s">
        <v>252</v>
      </c>
      <c r="C60" s="154">
        <v>3128868.39</v>
      </c>
      <c r="D60" s="154">
        <v>0</v>
      </c>
      <c r="E60" s="154">
        <v>444331.74</v>
      </c>
    </row>
    <row r="61" spans="1:9" x14ac:dyDescent="0.2">
      <c r="A61" s="153">
        <v>1242</v>
      </c>
      <c r="B61" s="151" t="s">
        <v>253</v>
      </c>
      <c r="C61" s="154">
        <v>63903.839999999997</v>
      </c>
      <c r="D61" s="154">
        <v>0</v>
      </c>
      <c r="E61" s="154">
        <v>22050.880000000001</v>
      </c>
    </row>
    <row r="62" spans="1:9" x14ac:dyDescent="0.2">
      <c r="A62" s="153">
        <v>1243</v>
      </c>
      <c r="B62" s="151" t="s">
        <v>254</v>
      </c>
      <c r="C62" s="154">
        <v>0</v>
      </c>
      <c r="D62" s="154">
        <v>0</v>
      </c>
      <c r="E62" s="154">
        <v>0</v>
      </c>
    </row>
    <row r="63" spans="1:9" x14ac:dyDescent="0.2">
      <c r="A63" s="153">
        <v>1244</v>
      </c>
      <c r="B63" s="151" t="s">
        <v>255</v>
      </c>
      <c r="C63" s="154">
        <v>0</v>
      </c>
      <c r="D63" s="154">
        <v>0</v>
      </c>
      <c r="E63" s="154">
        <v>0</v>
      </c>
    </row>
    <row r="64" spans="1:9" x14ac:dyDescent="0.2">
      <c r="A64" s="153">
        <v>1245</v>
      </c>
      <c r="B64" s="151" t="s">
        <v>256</v>
      </c>
      <c r="C64" s="154">
        <v>0</v>
      </c>
      <c r="D64" s="154">
        <v>0</v>
      </c>
      <c r="E64" s="154">
        <v>0</v>
      </c>
    </row>
    <row r="65" spans="1:9" x14ac:dyDescent="0.2">
      <c r="A65" s="153">
        <v>1246</v>
      </c>
      <c r="B65" s="151" t="s">
        <v>257</v>
      </c>
      <c r="C65" s="154">
        <v>5234940.3</v>
      </c>
      <c r="D65" s="154">
        <v>0</v>
      </c>
      <c r="E65" s="154">
        <v>223103.71</v>
      </c>
    </row>
    <row r="66" spans="1:9" x14ac:dyDescent="0.2">
      <c r="A66" s="153">
        <v>1247</v>
      </c>
      <c r="B66" s="151" t="s">
        <v>258</v>
      </c>
      <c r="C66" s="154">
        <v>0</v>
      </c>
      <c r="D66" s="154">
        <v>0</v>
      </c>
      <c r="E66" s="154">
        <v>0</v>
      </c>
    </row>
    <row r="67" spans="1:9" x14ac:dyDescent="0.2">
      <c r="A67" s="153">
        <v>1248</v>
      </c>
      <c r="B67" s="151" t="s">
        <v>259</v>
      </c>
      <c r="C67" s="154">
        <v>0</v>
      </c>
      <c r="D67" s="154">
        <v>0</v>
      </c>
      <c r="E67" s="154">
        <v>0</v>
      </c>
    </row>
    <row r="69" spans="1:9" x14ac:dyDescent="0.2">
      <c r="A69" s="150" t="s">
        <v>260</v>
      </c>
      <c r="B69" s="150"/>
      <c r="C69" s="150"/>
      <c r="D69" s="150"/>
      <c r="E69" s="150"/>
      <c r="F69" s="150"/>
      <c r="G69" s="150"/>
      <c r="H69" s="150"/>
      <c r="I69" s="150"/>
    </row>
    <row r="70" spans="1:9" x14ac:dyDescent="0.2">
      <c r="A70" s="152" t="s">
        <v>196</v>
      </c>
      <c r="B70" s="152" t="s">
        <v>197</v>
      </c>
      <c r="C70" s="152" t="s">
        <v>198</v>
      </c>
      <c r="D70" s="152" t="s">
        <v>261</v>
      </c>
      <c r="E70" s="152" t="s">
        <v>262</v>
      </c>
      <c r="F70" s="152" t="s">
        <v>231</v>
      </c>
      <c r="G70" s="152" t="s">
        <v>242</v>
      </c>
      <c r="H70" s="152" t="s">
        <v>243</v>
      </c>
      <c r="I70" s="152" t="s">
        <v>244</v>
      </c>
    </row>
    <row r="71" spans="1:9" x14ac:dyDescent="0.2">
      <c r="A71" s="153">
        <v>1250</v>
      </c>
      <c r="B71" s="151" t="s">
        <v>37</v>
      </c>
      <c r="C71" s="154">
        <f>SUM(C72:C76)</f>
        <v>0</v>
      </c>
      <c r="D71" s="154">
        <f>SUM(D72:D76)</f>
        <v>0</v>
      </c>
      <c r="E71" s="154">
        <f>SUM(E72:E76)</f>
        <v>0</v>
      </c>
    </row>
    <row r="72" spans="1:9" x14ac:dyDescent="0.2">
      <c r="A72" s="153">
        <v>1251</v>
      </c>
      <c r="B72" s="151" t="s">
        <v>263</v>
      </c>
      <c r="C72" s="154">
        <v>0</v>
      </c>
      <c r="D72" s="154">
        <v>0</v>
      </c>
      <c r="E72" s="154">
        <v>0</v>
      </c>
    </row>
    <row r="73" spans="1:9" x14ac:dyDescent="0.2">
      <c r="A73" s="153">
        <v>1252</v>
      </c>
      <c r="B73" s="151" t="s">
        <v>264</v>
      </c>
      <c r="C73" s="154">
        <v>0</v>
      </c>
      <c r="D73" s="154">
        <v>0</v>
      </c>
      <c r="E73" s="154">
        <v>0</v>
      </c>
    </row>
    <row r="74" spans="1:9" x14ac:dyDescent="0.2">
      <c r="A74" s="153">
        <v>1253</v>
      </c>
      <c r="B74" s="151" t="s">
        <v>265</v>
      </c>
      <c r="C74" s="154">
        <v>0</v>
      </c>
      <c r="D74" s="154">
        <v>0</v>
      </c>
      <c r="E74" s="154">
        <v>0</v>
      </c>
    </row>
    <row r="75" spans="1:9" x14ac:dyDescent="0.2">
      <c r="A75" s="153">
        <v>1254</v>
      </c>
      <c r="B75" s="151" t="s">
        <v>266</v>
      </c>
      <c r="C75" s="154">
        <v>0</v>
      </c>
      <c r="D75" s="154">
        <v>0</v>
      </c>
      <c r="E75" s="154">
        <v>0</v>
      </c>
    </row>
    <row r="76" spans="1:9" x14ac:dyDescent="0.2">
      <c r="A76" s="153">
        <v>1259</v>
      </c>
      <c r="B76" s="151" t="s">
        <v>267</v>
      </c>
      <c r="C76" s="154">
        <v>0</v>
      </c>
      <c r="D76" s="154">
        <v>0</v>
      </c>
      <c r="E76" s="154">
        <v>0</v>
      </c>
    </row>
    <row r="77" spans="1:9" x14ac:dyDescent="0.2">
      <c r="A77" s="153">
        <v>1270</v>
      </c>
      <c r="B77" s="151" t="s">
        <v>39</v>
      </c>
      <c r="C77" s="154">
        <f>SUM(C78:C83)</f>
        <v>0</v>
      </c>
      <c r="D77" s="154">
        <f>SUM(D78:D83)</f>
        <v>0</v>
      </c>
      <c r="E77" s="154">
        <f>SUM(E78:E83)</f>
        <v>0</v>
      </c>
    </row>
    <row r="78" spans="1:9" x14ac:dyDescent="0.2">
      <c r="A78" s="153">
        <v>1271</v>
      </c>
      <c r="B78" s="151" t="s">
        <v>268</v>
      </c>
      <c r="C78" s="154">
        <v>0</v>
      </c>
      <c r="D78" s="154">
        <v>0</v>
      </c>
      <c r="E78" s="154">
        <v>0</v>
      </c>
    </row>
    <row r="79" spans="1:9" x14ac:dyDescent="0.2">
      <c r="A79" s="153">
        <v>1272</v>
      </c>
      <c r="B79" s="151" t="s">
        <v>269</v>
      </c>
      <c r="C79" s="154">
        <v>0</v>
      </c>
      <c r="D79" s="154">
        <v>0</v>
      </c>
      <c r="E79" s="154">
        <v>0</v>
      </c>
    </row>
    <row r="80" spans="1:9" x14ac:dyDescent="0.2">
      <c r="A80" s="153">
        <v>1273</v>
      </c>
      <c r="B80" s="151" t="s">
        <v>270</v>
      </c>
      <c r="C80" s="154">
        <v>0</v>
      </c>
      <c r="D80" s="154">
        <v>0</v>
      </c>
      <c r="E80" s="154">
        <v>0</v>
      </c>
    </row>
    <row r="81" spans="1:8" x14ac:dyDescent="0.2">
      <c r="A81" s="153">
        <v>1274</v>
      </c>
      <c r="B81" s="151" t="s">
        <v>271</v>
      </c>
      <c r="C81" s="154">
        <v>0</v>
      </c>
      <c r="D81" s="154">
        <v>0</v>
      </c>
      <c r="E81" s="154">
        <v>0</v>
      </c>
    </row>
    <row r="82" spans="1:8" x14ac:dyDescent="0.2">
      <c r="A82" s="153">
        <v>1275</v>
      </c>
      <c r="B82" s="151" t="s">
        <v>272</v>
      </c>
      <c r="C82" s="154">
        <v>0</v>
      </c>
      <c r="D82" s="154">
        <v>0</v>
      </c>
      <c r="E82" s="154">
        <v>0</v>
      </c>
    </row>
    <row r="83" spans="1:8" x14ac:dyDescent="0.2">
      <c r="A83" s="153">
        <v>1279</v>
      </c>
      <c r="B83" s="151" t="s">
        <v>273</v>
      </c>
      <c r="C83" s="154">
        <v>0</v>
      </c>
      <c r="D83" s="154">
        <v>0</v>
      </c>
      <c r="E83" s="154">
        <v>0</v>
      </c>
    </row>
    <row r="85" spans="1:8" x14ac:dyDescent="0.2">
      <c r="A85" s="150" t="s">
        <v>274</v>
      </c>
      <c r="B85" s="150"/>
      <c r="C85" s="150"/>
      <c r="D85" s="150"/>
      <c r="E85" s="150"/>
      <c r="F85" s="150"/>
      <c r="G85" s="150"/>
      <c r="H85" s="150"/>
    </row>
    <row r="86" spans="1:8" x14ac:dyDescent="0.2">
      <c r="A86" s="152" t="s">
        <v>196</v>
      </c>
      <c r="B86" s="152" t="s">
        <v>197</v>
      </c>
      <c r="C86" s="152" t="s">
        <v>198</v>
      </c>
      <c r="D86" s="152" t="s">
        <v>275</v>
      </c>
      <c r="E86" s="152"/>
      <c r="F86" s="152"/>
      <c r="G86" s="152"/>
      <c r="H86" s="152"/>
    </row>
    <row r="87" spans="1:8" x14ac:dyDescent="0.2">
      <c r="A87" s="153">
        <v>1160</v>
      </c>
      <c r="B87" s="151" t="s">
        <v>32</v>
      </c>
      <c r="C87" s="154">
        <f>SUM(C88:C89)</f>
        <v>0</v>
      </c>
    </row>
    <row r="88" spans="1:8" x14ac:dyDescent="0.2">
      <c r="A88" s="153">
        <v>1161</v>
      </c>
      <c r="B88" s="151" t="s">
        <v>276</v>
      </c>
      <c r="C88" s="154">
        <v>0</v>
      </c>
    </row>
    <row r="89" spans="1:8" x14ac:dyDescent="0.2">
      <c r="A89" s="153">
        <v>1162</v>
      </c>
      <c r="B89" s="151" t="s">
        <v>277</v>
      </c>
      <c r="C89" s="154">
        <v>0</v>
      </c>
    </row>
    <row r="91" spans="1:8" x14ac:dyDescent="0.2">
      <c r="A91" s="150" t="s">
        <v>1952</v>
      </c>
      <c r="B91" s="150"/>
      <c r="C91" s="150"/>
      <c r="D91" s="150"/>
      <c r="E91" s="150"/>
      <c r="F91" s="150"/>
      <c r="G91" s="150"/>
      <c r="H91" s="150"/>
    </row>
    <row r="92" spans="1:8" x14ac:dyDescent="0.2">
      <c r="A92" s="152" t="s">
        <v>196</v>
      </c>
      <c r="B92" s="152" t="s">
        <v>197</v>
      </c>
      <c r="C92" s="152" t="s">
        <v>198</v>
      </c>
      <c r="D92" s="152" t="s">
        <v>213</v>
      </c>
      <c r="E92" s="152"/>
      <c r="F92" s="152"/>
      <c r="G92" s="152"/>
      <c r="H92" s="152"/>
    </row>
    <row r="93" spans="1:8" x14ac:dyDescent="0.2">
      <c r="A93" s="153">
        <v>1190</v>
      </c>
      <c r="B93" s="151" t="s">
        <v>22</v>
      </c>
      <c r="C93" s="154">
        <f>SUM(C94:C97)</f>
        <v>0</v>
      </c>
    </row>
    <row r="94" spans="1:8" x14ac:dyDescent="0.2">
      <c r="A94" s="153">
        <v>1191</v>
      </c>
      <c r="B94" s="151" t="s">
        <v>1953</v>
      </c>
      <c r="C94" s="154">
        <v>0</v>
      </c>
    </row>
    <row r="95" spans="1:8" x14ac:dyDescent="0.2">
      <c r="A95" s="153">
        <v>1192</v>
      </c>
      <c r="B95" s="151" t="s">
        <v>1954</v>
      </c>
      <c r="C95" s="154">
        <v>0</v>
      </c>
    </row>
    <row r="96" spans="1:8" x14ac:dyDescent="0.2">
      <c r="A96" s="153">
        <v>1193</v>
      </c>
      <c r="B96" s="151" t="s">
        <v>1955</v>
      </c>
      <c r="C96" s="154">
        <v>0</v>
      </c>
    </row>
    <row r="97" spans="1:8" x14ac:dyDescent="0.2">
      <c r="A97" s="153">
        <v>1194</v>
      </c>
      <c r="B97" s="151" t="s">
        <v>1956</v>
      </c>
      <c r="C97" s="154">
        <v>0</v>
      </c>
    </row>
    <row r="98" spans="1:8" x14ac:dyDescent="0.2">
      <c r="A98" s="153"/>
      <c r="C98" s="154"/>
    </row>
    <row r="99" spans="1:8" x14ac:dyDescent="0.2">
      <c r="A99" s="152" t="s">
        <v>196</v>
      </c>
      <c r="B99" s="152" t="s">
        <v>197</v>
      </c>
      <c r="C99" s="152" t="s">
        <v>198</v>
      </c>
      <c r="D99" s="152" t="s">
        <v>213</v>
      </c>
      <c r="E99" s="152"/>
      <c r="F99" s="152"/>
      <c r="G99" s="152"/>
      <c r="H99" s="152"/>
    </row>
    <row r="100" spans="1:8" x14ac:dyDescent="0.2">
      <c r="A100" s="153">
        <v>1290</v>
      </c>
      <c r="B100" s="151" t="s">
        <v>40</v>
      </c>
      <c r="C100" s="154">
        <f>SUM(C101:C103)</f>
        <v>0</v>
      </c>
    </row>
    <row r="101" spans="1:8" x14ac:dyDescent="0.2">
      <c r="A101" s="153">
        <v>1291</v>
      </c>
      <c r="B101" s="151" t="s">
        <v>278</v>
      </c>
      <c r="C101" s="154">
        <v>0</v>
      </c>
    </row>
    <row r="102" spans="1:8" x14ac:dyDescent="0.2">
      <c r="A102" s="153">
        <v>1292</v>
      </c>
      <c r="B102" s="151" t="s">
        <v>279</v>
      </c>
      <c r="C102" s="154">
        <v>0</v>
      </c>
    </row>
    <row r="103" spans="1:8" x14ac:dyDescent="0.2">
      <c r="A103" s="153">
        <v>1293</v>
      </c>
      <c r="B103" s="151" t="s">
        <v>280</v>
      </c>
      <c r="C103" s="154">
        <v>0</v>
      </c>
    </row>
    <row r="105" spans="1:8" x14ac:dyDescent="0.2">
      <c r="A105" s="150" t="s">
        <v>281</v>
      </c>
      <c r="B105" s="150"/>
      <c r="C105" s="150"/>
      <c r="D105" s="150"/>
      <c r="E105" s="150"/>
      <c r="F105" s="150"/>
      <c r="G105" s="150"/>
      <c r="H105" s="150"/>
    </row>
    <row r="106" spans="1:8" x14ac:dyDescent="0.2">
      <c r="A106" s="152" t="s">
        <v>196</v>
      </c>
      <c r="B106" s="152" t="s">
        <v>197</v>
      </c>
      <c r="C106" s="152" t="s">
        <v>198</v>
      </c>
      <c r="D106" s="152" t="s">
        <v>209</v>
      </c>
      <c r="E106" s="152" t="s">
        <v>210</v>
      </c>
      <c r="F106" s="152" t="s">
        <v>211</v>
      </c>
      <c r="G106" s="152" t="s">
        <v>282</v>
      </c>
      <c r="H106" s="152" t="s">
        <v>283</v>
      </c>
    </row>
    <row r="107" spans="1:8" x14ac:dyDescent="0.2">
      <c r="A107" s="153">
        <v>2110</v>
      </c>
      <c r="B107" s="151" t="s">
        <v>41</v>
      </c>
      <c r="C107" s="154">
        <f>SUM(C108:C116)</f>
        <v>1362272.55</v>
      </c>
      <c r="D107" s="154">
        <f>SUM(D108:D116)</f>
        <v>1362272.55</v>
      </c>
      <c r="E107" s="154">
        <f>SUM(E108:E116)</f>
        <v>0</v>
      </c>
      <c r="F107" s="154">
        <f>SUM(F108:F116)</f>
        <v>0</v>
      </c>
      <c r="G107" s="154">
        <f>SUM(G108:G116)</f>
        <v>0</v>
      </c>
    </row>
    <row r="108" spans="1:8" x14ac:dyDescent="0.2">
      <c r="A108" s="153">
        <v>2111</v>
      </c>
      <c r="B108" s="151" t="s">
        <v>284</v>
      </c>
      <c r="C108" s="154">
        <v>208.9</v>
      </c>
      <c r="D108" s="154">
        <f>C108</f>
        <v>208.9</v>
      </c>
      <c r="E108" s="154">
        <v>0</v>
      </c>
      <c r="F108" s="154">
        <v>0</v>
      </c>
      <c r="G108" s="154">
        <v>0</v>
      </c>
    </row>
    <row r="109" spans="1:8" x14ac:dyDescent="0.2">
      <c r="A109" s="153">
        <v>2112</v>
      </c>
      <c r="B109" s="151" t="s">
        <v>285</v>
      </c>
      <c r="C109" s="154">
        <v>2059</v>
      </c>
      <c r="D109" s="154">
        <f t="shared" ref="D109:D116" si="1">C109</f>
        <v>2059</v>
      </c>
      <c r="E109" s="154">
        <v>0</v>
      </c>
      <c r="F109" s="154">
        <v>0</v>
      </c>
      <c r="G109" s="154">
        <v>0</v>
      </c>
    </row>
    <row r="110" spans="1:8" x14ac:dyDescent="0.2">
      <c r="A110" s="153">
        <v>2113</v>
      </c>
      <c r="B110" s="151" t="s">
        <v>286</v>
      </c>
      <c r="C110" s="154">
        <v>1006579.14</v>
      </c>
      <c r="D110" s="154">
        <f t="shared" si="1"/>
        <v>1006579.14</v>
      </c>
      <c r="E110" s="154">
        <v>0</v>
      </c>
      <c r="F110" s="154">
        <v>0</v>
      </c>
      <c r="G110" s="154">
        <v>0</v>
      </c>
    </row>
    <row r="111" spans="1:8" x14ac:dyDescent="0.2">
      <c r="A111" s="153">
        <v>2114</v>
      </c>
      <c r="B111" s="151" t="s">
        <v>287</v>
      </c>
      <c r="C111" s="154">
        <v>0</v>
      </c>
      <c r="D111" s="154">
        <f t="shared" si="1"/>
        <v>0</v>
      </c>
      <c r="E111" s="154">
        <v>0</v>
      </c>
      <c r="F111" s="154">
        <v>0</v>
      </c>
      <c r="G111" s="154">
        <v>0</v>
      </c>
    </row>
    <row r="112" spans="1:8" x14ac:dyDescent="0.2">
      <c r="A112" s="153">
        <v>2115</v>
      </c>
      <c r="B112" s="151" t="s">
        <v>288</v>
      </c>
      <c r="C112" s="154">
        <v>0</v>
      </c>
      <c r="D112" s="154">
        <f t="shared" si="1"/>
        <v>0</v>
      </c>
      <c r="E112" s="154">
        <v>0</v>
      </c>
      <c r="F112" s="154">
        <v>0</v>
      </c>
      <c r="G112" s="154">
        <v>0</v>
      </c>
    </row>
    <row r="113" spans="1:8" x14ac:dyDescent="0.2">
      <c r="A113" s="153">
        <v>2116</v>
      </c>
      <c r="B113" s="151" t="s">
        <v>289</v>
      </c>
      <c r="C113" s="154">
        <v>0</v>
      </c>
      <c r="D113" s="154">
        <f t="shared" si="1"/>
        <v>0</v>
      </c>
      <c r="E113" s="154">
        <v>0</v>
      </c>
      <c r="F113" s="154">
        <v>0</v>
      </c>
      <c r="G113" s="154">
        <v>0</v>
      </c>
    </row>
    <row r="114" spans="1:8" x14ac:dyDescent="0.2">
      <c r="A114" s="153">
        <v>2117</v>
      </c>
      <c r="B114" s="151" t="s">
        <v>290</v>
      </c>
      <c r="C114" s="154">
        <v>333559.5</v>
      </c>
      <c r="D114" s="154">
        <f t="shared" si="1"/>
        <v>333559.5</v>
      </c>
      <c r="E114" s="154">
        <v>0</v>
      </c>
      <c r="F114" s="154">
        <v>0</v>
      </c>
      <c r="G114" s="154">
        <v>0</v>
      </c>
    </row>
    <row r="115" spans="1:8" x14ac:dyDescent="0.2">
      <c r="A115" s="153">
        <v>2118</v>
      </c>
      <c r="B115" s="151" t="s">
        <v>291</v>
      </c>
      <c r="C115" s="154">
        <v>0</v>
      </c>
      <c r="D115" s="154">
        <f t="shared" si="1"/>
        <v>0</v>
      </c>
      <c r="E115" s="154">
        <v>0</v>
      </c>
      <c r="F115" s="154">
        <v>0</v>
      </c>
      <c r="G115" s="154">
        <v>0</v>
      </c>
    </row>
    <row r="116" spans="1:8" x14ac:dyDescent="0.2">
      <c r="A116" s="153">
        <v>2119</v>
      </c>
      <c r="B116" s="151" t="s">
        <v>292</v>
      </c>
      <c r="C116" s="154">
        <v>19866.009999999998</v>
      </c>
      <c r="D116" s="154">
        <f t="shared" si="1"/>
        <v>19866.009999999998</v>
      </c>
      <c r="E116" s="154">
        <v>0</v>
      </c>
      <c r="F116" s="154">
        <v>0</v>
      </c>
      <c r="G116" s="154">
        <v>0</v>
      </c>
    </row>
    <row r="117" spans="1:8" x14ac:dyDescent="0.2">
      <c r="A117" s="153">
        <v>2120</v>
      </c>
      <c r="B117" s="151" t="s">
        <v>42</v>
      </c>
      <c r="C117" s="154">
        <f>SUM(C118:C120)</f>
        <v>0</v>
      </c>
      <c r="D117" s="154">
        <f t="shared" ref="D117:G117" si="2">SUM(D118:D120)</f>
        <v>0</v>
      </c>
      <c r="E117" s="154">
        <f t="shared" si="2"/>
        <v>0</v>
      </c>
      <c r="F117" s="154">
        <f t="shared" si="2"/>
        <v>0</v>
      </c>
      <c r="G117" s="154">
        <f t="shared" si="2"/>
        <v>0</v>
      </c>
    </row>
    <row r="118" spans="1:8" x14ac:dyDescent="0.2">
      <c r="A118" s="153">
        <v>2121</v>
      </c>
      <c r="B118" s="151" t="s">
        <v>293</v>
      </c>
      <c r="C118" s="154">
        <v>0</v>
      </c>
      <c r="D118" s="154">
        <f>C118</f>
        <v>0</v>
      </c>
      <c r="E118" s="154">
        <v>0</v>
      </c>
      <c r="F118" s="154">
        <v>0</v>
      </c>
      <c r="G118" s="154">
        <v>0</v>
      </c>
    </row>
    <row r="119" spans="1:8" x14ac:dyDescent="0.2">
      <c r="A119" s="153">
        <v>2122</v>
      </c>
      <c r="B119" s="151" t="s">
        <v>294</v>
      </c>
      <c r="C119" s="154">
        <v>0</v>
      </c>
      <c r="D119" s="154">
        <f t="shared" ref="D119:D120" si="3">C119</f>
        <v>0</v>
      </c>
      <c r="E119" s="154">
        <v>0</v>
      </c>
      <c r="F119" s="154">
        <v>0</v>
      </c>
      <c r="G119" s="154">
        <v>0</v>
      </c>
    </row>
    <row r="120" spans="1:8" x14ac:dyDescent="0.2">
      <c r="A120" s="153">
        <v>2129</v>
      </c>
      <c r="B120" s="151" t="s">
        <v>295</v>
      </c>
      <c r="C120" s="154">
        <v>0</v>
      </c>
      <c r="D120" s="154">
        <f t="shared" si="3"/>
        <v>0</v>
      </c>
      <c r="E120" s="154">
        <v>0</v>
      </c>
      <c r="F120" s="154">
        <v>0</v>
      </c>
      <c r="G120" s="154">
        <v>0</v>
      </c>
    </row>
    <row r="121" spans="1:8" x14ac:dyDescent="0.2">
      <c r="A121" s="150" t="s">
        <v>296</v>
      </c>
      <c r="B121" s="150"/>
      <c r="C121" s="150"/>
      <c r="D121" s="150"/>
      <c r="E121" s="150"/>
      <c r="F121" s="150"/>
      <c r="G121" s="150"/>
      <c r="H121" s="150"/>
    </row>
    <row r="122" spans="1:8" x14ac:dyDescent="0.2">
      <c r="A122" s="152" t="s">
        <v>196</v>
      </c>
      <c r="B122" s="152" t="s">
        <v>197</v>
      </c>
      <c r="C122" s="152" t="s">
        <v>198</v>
      </c>
      <c r="D122" s="152" t="s">
        <v>297</v>
      </c>
      <c r="E122" s="152" t="s">
        <v>213</v>
      </c>
      <c r="F122" s="152"/>
      <c r="G122" s="152"/>
      <c r="H122" s="152"/>
    </row>
    <row r="123" spans="1:8" x14ac:dyDescent="0.2">
      <c r="A123" s="153">
        <v>2160</v>
      </c>
      <c r="B123" s="151" t="s">
        <v>44</v>
      </c>
      <c r="C123" s="154">
        <f>SUM(C124:C129)</f>
        <v>0</v>
      </c>
    </row>
    <row r="124" spans="1:8" x14ac:dyDescent="0.2">
      <c r="A124" s="153">
        <v>2161</v>
      </c>
      <c r="B124" s="151" t="s">
        <v>298</v>
      </c>
      <c r="C124" s="154">
        <v>0</v>
      </c>
    </row>
    <row r="125" spans="1:8" x14ac:dyDescent="0.2">
      <c r="A125" s="153">
        <v>2162</v>
      </c>
      <c r="B125" s="151" t="s">
        <v>299</v>
      </c>
      <c r="C125" s="154">
        <v>0</v>
      </c>
    </row>
    <row r="126" spans="1:8" x14ac:dyDescent="0.2">
      <c r="A126" s="153">
        <v>2163</v>
      </c>
      <c r="B126" s="151" t="s">
        <v>300</v>
      </c>
      <c r="C126" s="154">
        <v>0</v>
      </c>
    </row>
    <row r="127" spans="1:8" x14ac:dyDescent="0.2">
      <c r="A127" s="153">
        <v>2164</v>
      </c>
      <c r="B127" s="151" t="s">
        <v>301</v>
      </c>
      <c r="C127" s="154">
        <v>0</v>
      </c>
    </row>
    <row r="128" spans="1:8" x14ac:dyDescent="0.2">
      <c r="A128" s="153">
        <v>2165</v>
      </c>
      <c r="B128" s="151" t="s">
        <v>302</v>
      </c>
      <c r="C128" s="154">
        <v>0</v>
      </c>
    </row>
    <row r="129" spans="1:8" x14ac:dyDescent="0.2">
      <c r="A129" s="153">
        <v>2166</v>
      </c>
      <c r="B129" s="151" t="s">
        <v>303</v>
      </c>
      <c r="C129" s="154">
        <v>0</v>
      </c>
    </row>
    <row r="130" spans="1:8" x14ac:dyDescent="0.2">
      <c r="A130" s="153">
        <v>2250</v>
      </c>
      <c r="B130" s="151" t="s">
        <v>304</v>
      </c>
      <c r="C130" s="154">
        <f>SUM(C131:C136)</f>
        <v>0</v>
      </c>
    </row>
    <row r="131" spans="1:8" x14ac:dyDescent="0.2">
      <c r="A131" s="153">
        <v>2251</v>
      </c>
      <c r="B131" s="151" t="s">
        <v>305</v>
      </c>
      <c r="C131" s="154">
        <v>0</v>
      </c>
    </row>
    <row r="132" spans="1:8" x14ac:dyDescent="0.2">
      <c r="A132" s="153">
        <v>2252</v>
      </c>
      <c r="B132" s="151" t="s">
        <v>306</v>
      </c>
      <c r="C132" s="154">
        <v>0</v>
      </c>
    </row>
    <row r="133" spans="1:8" x14ac:dyDescent="0.2">
      <c r="A133" s="153">
        <v>2253</v>
      </c>
      <c r="B133" s="151" t="s">
        <v>307</v>
      </c>
      <c r="C133" s="154">
        <v>0</v>
      </c>
    </row>
    <row r="134" spans="1:8" x14ac:dyDescent="0.2">
      <c r="A134" s="153">
        <v>2254</v>
      </c>
      <c r="B134" s="151" t="s">
        <v>308</v>
      </c>
      <c r="C134" s="154">
        <v>0</v>
      </c>
    </row>
    <row r="135" spans="1:8" x14ac:dyDescent="0.2">
      <c r="A135" s="153">
        <v>2255</v>
      </c>
      <c r="B135" s="151" t="s">
        <v>309</v>
      </c>
      <c r="C135" s="154">
        <v>0</v>
      </c>
    </row>
    <row r="136" spans="1:8" x14ac:dyDescent="0.2">
      <c r="A136" s="153">
        <v>2256</v>
      </c>
      <c r="B136" s="151" t="s">
        <v>310</v>
      </c>
      <c r="C136" s="154">
        <v>0</v>
      </c>
    </row>
    <row r="138" spans="1:8" x14ac:dyDescent="0.2">
      <c r="A138" s="150" t="s">
        <v>311</v>
      </c>
      <c r="B138" s="150"/>
      <c r="C138" s="150"/>
      <c r="D138" s="150"/>
      <c r="E138" s="150"/>
      <c r="F138" s="150"/>
      <c r="G138" s="150"/>
      <c r="H138" s="150"/>
    </row>
    <row r="139" spans="1:8" x14ac:dyDescent="0.2">
      <c r="A139" s="155" t="s">
        <v>196</v>
      </c>
      <c r="B139" s="155" t="s">
        <v>197</v>
      </c>
      <c r="C139" s="155" t="s">
        <v>198</v>
      </c>
      <c r="D139" s="155" t="s">
        <v>297</v>
      </c>
      <c r="E139" s="155" t="s">
        <v>213</v>
      </c>
      <c r="F139" s="155"/>
      <c r="G139" s="155"/>
      <c r="H139" s="155"/>
    </row>
    <row r="140" spans="1:8" x14ac:dyDescent="0.2">
      <c r="A140" s="153">
        <v>2159</v>
      </c>
      <c r="B140" s="151" t="s">
        <v>312</v>
      </c>
      <c r="C140" s="154">
        <v>0</v>
      </c>
    </row>
    <row r="141" spans="1:8" x14ac:dyDescent="0.2">
      <c r="A141" s="153">
        <v>2199</v>
      </c>
      <c r="B141" s="151" t="s">
        <v>313</v>
      </c>
      <c r="C141" s="154">
        <v>-6322</v>
      </c>
    </row>
    <row r="142" spans="1:8" x14ac:dyDescent="0.2">
      <c r="A142" s="153">
        <v>2240</v>
      </c>
      <c r="B142" s="151" t="s">
        <v>46</v>
      </c>
      <c r="C142" s="154">
        <f>SUM(C143:C145)</f>
        <v>0</v>
      </c>
    </row>
    <row r="143" spans="1:8" x14ac:dyDescent="0.2">
      <c r="A143" s="153">
        <v>2241</v>
      </c>
      <c r="B143" s="151" t="s">
        <v>314</v>
      </c>
      <c r="C143" s="154">
        <v>0</v>
      </c>
    </row>
    <row r="144" spans="1:8" x14ac:dyDescent="0.2">
      <c r="A144" s="153">
        <v>2242</v>
      </c>
      <c r="B144" s="151" t="s">
        <v>315</v>
      </c>
      <c r="C144" s="154">
        <v>0</v>
      </c>
    </row>
    <row r="145" spans="1:3" x14ac:dyDescent="0.2">
      <c r="A145" s="153">
        <v>2249</v>
      </c>
      <c r="B145" s="151" t="s">
        <v>316</v>
      </c>
      <c r="C145" s="15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4</vt:i4>
      </vt:variant>
    </vt:vector>
  </HeadingPairs>
  <TitlesOfParts>
    <vt:vector size="37" baseType="lpstr">
      <vt:lpstr>EA</vt:lpstr>
      <vt:lpstr>ESF</vt:lpstr>
      <vt:lpstr>ECSF</vt:lpstr>
      <vt:lpstr>EAA</vt:lpstr>
      <vt:lpstr>EADOP</vt:lpstr>
      <vt:lpstr>EVHP</vt:lpstr>
      <vt:lpstr>EFE</vt:lpstr>
      <vt:lpstr>IPC</vt:lpstr>
      <vt:lpstr>N_ESF</vt:lpstr>
      <vt:lpstr>N_ACT</vt:lpstr>
      <vt:lpstr>N_VHP</vt:lpstr>
      <vt:lpstr>N_EFE</vt:lpstr>
      <vt:lpstr>Conciliacion_Ig</vt:lpstr>
      <vt:lpstr>Conciliacion_Eg</vt:lpstr>
      <vt:lpstr>Memoria</vt:lpstr>
      <vt:lpstr>EAI</vt:lpstr>
      <vt:lpstr>CA</vt:lpstr>
      <vt:lpstr>COG</vt:lpstr>
      <vt:lpstr>CTG</vt:lpstr>
      <vt:lpstr>CFG</vt:lpstr>
      <vt:lpstr>EN</vt:lpstr>
      <vt:lpstr>ID</vt:lpstr>
      <vt:lpstr>GCP</vt:lpstr>
      <vt:lpstr>PPI </vt:lpstr>
      <vt:lpstr>IR </vt:lpstr>
      <vt:lpstr>FF</vt:lpstr>
      <vt:lpstr>IPF</vt:lpstr>
      <vt:lpstr>Muebles_Contable</vt:lpstr>
      <vt:lpstr>Inmuebles_Contable</vt:lpstr>
      <vt:lpstr>MPASUB</vt:lpstr>
      <vt:lpstr>RCTAB</vt:lpstr>
      <vt:lpstr>DGTOF</vt:lpstr>
      <vt:lpstr>Esq Bur</vt:lpstr>
      <vt:lpstr>EAI!Área_de_impresión</vt:lpstr>
      <vt:lpstr>'Esq Bur'!Área_de_impresión</vt:lpstr>
      <vt:lpstr>ID!Área_de_impresión</vt:lpstr>
      <vt:lpstr>MPASUB!Área_de_impresión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cp:lastPrinted>2020-10-15T02:51:45Z</cp:lastPrinted>
  <dcterms:created xsi:type="dcterms:W3CDTF">2012-12-11T20:26:08Z</dcterms:created>
  <dcterms:modified xsi:type="dcterms:W3CDTF">2020-10-20T02:51:22Z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